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0 - Akce\1 - Zakázky\202134-3 [B] - ÚnO - ul. Zborovská - DPS\"/>
    </mc:Choice>
  </mc:AlternateContent>
  <bookViews>
    <workbookView xWindow="0" yWindow="450" windowWidth="28770" windowHeight="12060"/>
  </bookViews>
  <sheets>
    <sheet name="Rekapitulace stavby" sheetId="1" r:id="rId1"/>
    <sheet name="SO 101 - Pozemní komunikace" sheetId="2" r:id="rId2"/>
    <sheet name="Pokyny pro vyplnění" sheetId="3" r:id="rId3"/>
  </sheets>
  <definedNames>
    <definedName name="_xlnm._FilterDatabase" localSheetId="1" hidden="1">'SO 101 - Pozemní komunikace'!$C$95:$K$683</definedName>
    <definedName name="_xlnm.Print_Titles" localSheetId="0">'Rekapitulace stavby'!$52:$52</definedName>
    <definedName name="_xlnm.Print_Titles" localSheetId="1">'SO 101 - Pozemní komunikace'!$95:$95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101 - Pozemní komunikace'!$C$4:$J$39,'SO 101 - Pozemní komunikace'!$C$45:$J$77,'SO 101 - Pozemní komunikace'!$C$83:$K$683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680" i="2"/>
  <c r="BH680" i="2"/>
  <c r="BG680" i="2"/>
  <c r="BF680" i="2"/>
  <c r="T680" i="2"/>
  <c r="T679" i="2"/>
  <c r="R680" i="2"/>
  <c r="R679" i="2" s="1"/>
  <c r="P680" i="2"/>
  <c r="P679" i="2"/>
  <c r="BI676" i="2"/>
  <c r="BH676" i="2"/>
  <c r="BG676" i="2"/>
  <c r="BF676" i="2"/>
  <c r="T676" i="2"/>
  <c r="R676" i="2"/>
  <c r="P676" i="2"/>
  <c r="BI672" i="2"/>
  <c r="BH672" i="2"/>
  <c r="BG672" i="2"/>
  <c r="BF672" i="2"/>
  <c r="T672" i="2"/>
  <c r="R672" i="2"/>
  <c r="P672" i="2"/>
  <c r="BI668" i="2"/>
  <c r="BH668" i="2"/>
  <c r="BG668" i="2"/>
  <c r="BF668" i="2"/>
  <c r="T668" i="2"/>
  <c r="R668" i="2"/>
  <c r="P668" i="2"/>
  <c r="BI664" i="2"/>
  <c r="BH664" i="2"/>
  <c r="BG664" i="2"/>
  <c r="BF664" i="2"/>
  <c r="T664" i="2"/>
  <c r="R664" i="2"/>
  <c r="P664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3" i="2"/>
  <c r="BH643" i="2"/>
  <c r="BG643" i="2"/>
  <c r="BF643" i="2"/>
  <c r="T643" i="2"/>
  <c r="R643" i="2"/>
  <c r="P643" i="2"/>
  <c r="BI638" i="2"/>
  <c r="BH638" i="2"/>
  <c r="BG638" i="2"/>
  <c r="BF638" i="2"/>
  <c r="T638" i="2"/>
  <c r="R638" i="2"/>
  <c r="P638" i="2"/>
  <c r="BI633" i="2"/>
  <c r="BH633" i="2"/>
  <c r="BG633" i="2"/>
  <c r="BF633" i="2"/>
  <c r="T633" i="2"/>
  <c r="R633" i="2"/>
  <c r="P633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T592" i="2"/>
  <c r="R593" i="2"/>
  <c r="R592" i="2"/>
  <c r="P593" i="2"/>
  <c r="P592" i="2"/>
  <c r="BI588" i="2"/>
  <c r="BH588" i="2"/>
  <c r="BG588" i="2"/>
  <c r="BF588" i="2"/>
  <c r="T588" i="2"/>
  <c r="R588" i="2"/>
  <c r="P588" i="2"/>
  <c r="BI584" i="2"/>
  <c r="BH584" i="2"/>
  <c r="BG584" i="2"/>
  <c r="BF584" i="2"/>
  <c r="T584" i="2"/>
  <c r="R584" i="2"/>
  <c r="P584" i="2"/>
  <c r="BI580" i="2"/>
  <c r="BH580" i="2"/>
  <c r="BG580" i="2"/>
  <c r="BF580" i="2"/>
  <c r="T580" i="2"/>
  <c r="R580" i="2"/>
  <c r="P580" i="2"/>
  <c r="BI575" i="2"/>
  <c r="BH575" i="2"/>
  <c r="BG575" i="2"/>
  <c r="BF575" i="2"/>
  <c r="T575" i="2"/>
  <c r="R575" i="2"/>
  <c r="P575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55" i="2"/>
  <c r="BH555" i="2"/>
  <c r="BG555" i="2"/>
  <c r="BF555" i="2"/>
  <c r="T555" i="2"/>
  <c r="R555" i="2"/>
  <c r="P555" i="2"/>
  <c r="BI549" i="2"/>
  <c r="BH549" i="2"/>
  <c r="BG549" i="2"/>
  <c r="BF549" i="2"/>
  <c r="T549" i="2"/>
  <c r="R549" i="2"/>
  <c r="P549" i="2"/>
  <c r="BI544" i="2"/>
  <c r="BH544" i="2"/>
  <c r="BG544" i="2"/>
  <c r="BF544" i="2"/>
  <c r="T544" i="2"/>
  <c r="R544" i="2"/>
  <c r="P544" i="2"/>
  <c r="BI540" i="2"/>
  <c r="BH540" i="2"/>
  <c r="BG540" i="2"/>
  <c r="BF540" i="2"/>
  <c r="T540" i="2"/>
  <c r="R540" i="2"/>
  <c r="P540" i="2"/>
  <c r="BI536" i="2"/>
  <c r="BH536" i="2"/>
  <c r="BG536" i="2"/>
  <c r="BF536" i="2"/>
  <c r="T536" i="2"/>
  <c r="R536" i="2"/>
  <c r="P536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67" i="2"/>
  <c r="BH467" i="2"/>
  <c r="BG467" i="2"/>
  <c r="BF467" i="2"/>
  <c r="T467" i="2"/>
  <c r="R467" i="2"/>
  <c r="P467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J92" i="2"/>
  <c r="F90" i="2"/>
  <c r="E88" i="2"/>
  <c r="J54" i="2"/>
  <c r="F52" i="2"/>
  <c r="E50" i="2"/>
  <c r="J24" i="2"/>
  <c r="E24" i="2"/>
  <c r="J93" i="2"/>
  <c r="J23" i="2"/>
  <c r="J18" i="2"/>
  <c r="E18" i="2"/>
  <c r="F55" i="2"/>
  <c r="J17" i="2"/>
  <c r="J15" i="2"/>
  <c r="E15" i="2"/>
  <c r="F92" i="2"/>
  <c r="J14" i="2"/>
  <c r="J12" i="2"/>
  <c r="J90" i="2"/>
  <c r="E7" i="2"/>
  <c r="E86" i="2"/>
  <c r="L50" i="1"/>
  <c r="AM50" i="1"/>
  <c r="AM49" i="1"/>
  <c r="L49" i="1"/>
  <c r="AM47" i="1"/>
  <c r="L47" i="1"/>
  <c r="L45" i="1"/>
  <c r="L44" i="1"/>
  <c r="BK174" i="2"/>
  <c r="BK668" i="2"/>
  <c r="J409" i="2"/>
  <c r="BK254" i="2"/>
  <c r="BK300" i="2"/>
  <c r="BK643" i="2"/>
  <c r="BK524" i="2"/>
  <c r="BK329" i="2"/>
  <c r="J383" i="2"/>
  <c r="BK278" i="2"/>
  <c r="J555" i="2"/>
  <c r="BK412" i="2"/>
  <c r="J633" i="2"/>
  <c r="BK467" i="2"/>
  <c r="J259" i="2"/>
  <c r="BK608" i="2"/>
  <c r="J288" i="2"/>
  <c r="J336" i="2"/>
  <c r="J152" i="2"/>
  <c r="J179" i="2"/>
  <c r="J242" i="2"/>
  <c r="J184" i="2"/>
  <c r="J593" i="2"/>
  <c r="BK442" i="2"/>
  <c r="BK417" i="2"/>
  <c r="BK562" i="2"/>
  <c r="BK309" i="2"/>
  <c r="J672" i="2"/>
  <c r="BK108" i="2"/>
  <c r="J157" i="2"/>
  <c r="BK234" i="2"/>
  <c r="BK147" i="2"/>
  <c r="J438" i="2"/>
  <c r="BK170" i="2"/>
  <c r="J234" i="2"/>
  <c r="BK319" i="2"/>
  <c r="J246" i="2"/>
  <c r="J603" i="2"/>
  <c r="BK485" i="2"/>
  <c r="J648" i="2"/>
  <c r="J664" i="2"/>
  <c r="BK117" i="2"/>
  <c r="BK584" i="2"/>
  <c r="BK452" i="2"/>
  <c r="J544" i="2"/>
  <c r="J353" i="2"/>
  <c r="BK157" i="2"/>
  <c r="BK99" i="2"/>
  <c r="J654" i="2"/>
  <c r="BK657" i="2"/>
  <c r="BK613" i="2"/>
  <c r="BK345" i="2"/>
  <c r="BK447" i="2"/>
  <c r="BK509" i="2"/>
  <c r="J113" i="2"/>
  <c r="J108" i="2"/>
  <c r="BK269" i="2"/>
  <c r="BK528" i="2"/>
  <c r="BK333" i="2"/>
  <c r="J368" i="2"/>
  <c r="J394" i="2"/>
  <c r="J300" i="2"/>
  <c r="J651" i="2"/>
  <c r="BK113" i="2"/>
  <c r="BK184" i="2"/>
  <c r="BK201" i="2"/>
  <c r="J434" i="2"/>
  <c r="BK536" i="2"/>
  <c r="BK603" i="2"/>
  <c r="BK196" i="2"/>
  <c r="J373" i="2"/>
  <c r="J380" i="2"/>
  <c r="BK654" i="2"/>
  <c r="J124" i="2"/>
  <c r="BK394" i="2"/>
  <c r="J623" i="2"/>
  <c r="BK498" i="2"/>
  <c r="BK420" i="2"/>
  <c r="BK664" i="2"/>
  <c r="BK638" i="2"/>
  <c r="BK425" i="2"/>
  <c r="BK356" i="2"/>
  <c r="BK103" i="2"/>
  <c r="J676" i="2"/>
  <c r="J283" i="2"/>
  <c r="BK549" i="2"/>
  <c r="J619" i="2"/>
  <c r="J135" i="2"/>
  <c r="J189" i="2"/>
  <c r="BK265" i="2"/>
  <c r="BK391" i="2"/>
  <c r="J431" i="2"/>
  <c r="BK660" i="2"/>
  <c r="J588" i="2"/>
  <c r="BK162" i="2"/>
  <c r="J498" i="2"/>
  <c r="J349" i="2"/>
  <c r="BK434" i="2"/>
  <c r="BK457" i="2"/>
  <c r="J399" i="2"/>
  <c r="J196" i="2"/>
  <c r="BK219" i="2"/>
  <c r="J461" i="2"/>
  <c r="J524" i="2"/>
  <c r="BK588" i="2"/>
  <c r="J250" i="2"/>
  <c r="BK250" i="2"/>
  <c r="J613" i="2"/>
  <c r="BK179" i="2"/>
  <c r="BK323" i="2"/>
  <c r="J361" i="2"/>
  <c r="J638" i="2"/>
  <c r="J643" i="2"/>
  <c r="J211" i="2"/>
  <c r="J391" i="2"/>
  <c r="J509" i="2"/>
  <c r="J238" i="2"/>
  <c r="BK238" i="2"/>
  <c r="BK399" i="2"/>
  <c r="BK623" i="2"/>
  <c r="J166" i="2"/>
  <c r="J309" i="2"/>
  <c r="J628" i="2"/>
  <c r="BK246" i="2"/>
  <c r="BK680" i="2"/>
  <c r="J417" i="2"/>
  <c r="BK544" i="2"/>
  <c r="J142" i="2"/>
  <c r="BK349" i="2"/>
  <c r="BK532" i="2"/>
  <c r="BK651" i="2"/>
  <c r="BK341" i="2"/>
  <c r="BK628" i="2"/>
  <c r="J512" i="2"/>
  <c r="J562" i="2"/>
  <c r="J269" i="2"/>
  <c r="J505" i="2"/>
  <c r="J660" i="2"/>
  <c r="BK211" i="2"/>
  <c r="BK215" i="2"/>
  <c r="BK377" i="2"/>
  <c r="J680" i="2"/>
  <c r="J147" i="2"/>
  <c r="J403" i="2"/>
  <c r="J657" i="2"/>
  <c r="J568" i="2"/>
  <c r="J304" i="2"/>
  <c r="J494" i="2"/>
  <c r="BK273" i="2"/>
  <c r="J584" i="2"/>
  <c r="BK242" i="2"/>
  <c r="BK361" i="2"/>
  <c r="J457" i="2"/>
  <c r="J254" i="2"/>
  <c r="J452" i="2"/>
  <c r="J356" i="2"/>
  <c r="J129" i="2"/>
  <c r="J99" i="2"/>
  <c r="BK368" i="2"/>
  <c r="J265" i="2"/>
  <c r="BK512" i="2"/>
  <c r="BK575" i="2"/>
  <c r="AS54" i="1"/>
  <c r="J502" i="2"/>
  <c r="J292" i="2"/>
  <c r="J668" i="2"/>
  <c r="BK431" i="2"/>
  <c r="J532" i="2"/>
  <c r="J278" i="2"/>
  <c r="J598" i="2"/>
  <c r="J476" i="2"/>
  <c r="J386" i="2"/>
  <c r="BK480" i="2"/>
  <c r="J224" i="2"/>
  <c r="BK304" i="2"/>
  <c r="BK314" i="2"/>
  <c r="BK476" i="2"/>
  <c r="BK230" i="2"/>
  <c r="J174" i="2"/>
  <c r="BK489" i="2"/>
  <c r="J377" i="2"/>
  <c r="J230" i="2"/>
  <c r="BK206" i="2"/>
  <c r="BK676" i="2"/>
  <c r="J447" i="2"/>
  <c r="BK373" i="2"/>
  <c r="J170" i="2"/>
  <c r="J580" i="2"/>
  <c r="BK580" i="2"/>
  <c r="BK292" i="2"/>
  <c r="BK288" i="2"/>
  <c r="BK672" i="2"/>
  <c r="BK383" i="2"/>
  <c r="BK619" i="2"/>
  <c r="BK129" i="2"/>
  <c r="J103" i="2"/>
  <c r="J575" i="2"/>
  <c r="J549" i="2"/>
  <c r="J480" i="2"/>
  <c r="BK152" i="2"/>
  <c r="J273" i="2"/>
  <c r="BK516" i="2"/>
  <c r="BK259" i="2"/>
  <c r="BK519" i="2"/>
  <c r="J516" i="2"/>
  <c r="BK124" i="2"/>
  <c r="J608" i="2"/>
  <c r="J296" i="2"/>
  <c r="J519" i="2"/>
  <c r="J333" i="2"/>
  <c r="J117" i="2"/>
  <c r="BK555" i="2"/>
  <c r="J467" i="2"/>
  <c r="BK598" i="2"/>
  <c r="J219" i="2"/>
  <c r="BK438" i="2"/>
  <c r="BK224" i="2"/>
  <c r="J323" i="2"/>
  <c r="J420" i="2"/>
  <c r="BK283" i="2"/>
  <c r="BK403" i="2"/>
  <c r="BK380" i="2"/>
  <c r="BK336" i="2"/>
  <c r="J485" i="2"/>
  <c r="J345" i="2"/>
  <c r="BK461" i="2"/>
  <c r="J162" i="2"/>
  <c r="J536" i="2"/>
  <c r="J201" i="2"/>
  <c r="J206" i="2"/>
  <c r="BK568" i="2"/>
  <c r="BK502" i="2"/>
  <c r="J412" i="2"/>
  <c r="BK353" i="2"/>
  <c r="BK135" i="2"/>
  <c r="BK409" i="2"/>
  <c r="J341" i="2"/>
  <c r="J540" i="2"/>
  <c r="BK494" i="2"/>
  <c r="J215" i="2"/>
  <c r="J329" i="2"/>
  <c r="J473" i="2"/>
  <c r="J314" i="2"/>
  <c r="J489" i="2"/>
  <c r="BK166" i="2"/>
  <c r="J319" i="2"/>
  <c r="J528" i="2"/>
  <c r="BK142" i="2"/>
  <c r="BK505" i="2"/>
  <c r="BK296" i="2"/>
  <c r="BK633" i="2"/>
  <c r="BK473" i="2"/>
  <c r="BK189" i="2"/>
  <c r="BK386" i="2"/>
  <c r="J425" i="2"/>
  <c r="J442" i="2"/>
  <c r="BK648" i="2"/>
  <c r="BK593" i="2"/>
  <c r="BK540" i="2"/>
  <c r="P98" i="2" l="1"/>
  <c r="BK218" i="2"/>
  <c r="J218" i="2"/>
  <c r="J63" i="2" s="1"/>
  <c r="T98" i="2"/>
  <c r="P218" i="2"/>
  <c r="R98" i="2"/>
  <c r="T195" i="2"/>
  <c r="BK523" i="2"/>
  <c r="J523" i="2"/>
  <c r="J67" i="2"/>
  <c r="BK98" i="2"/>
  <c r="R195" i="2"/>
  <c r="R548" i="2"/>
  <c r="BK195" i="2"/>
  <c r="J195" i="2" s="1"/>
  <c r="J62" i="2" s="1"/>
  <c r="R218" i="2"/>
  <c r="T548" i="2"/>
  <c r="BK328" i="2"/>
  <c r="J328" i="2"/>
  <c r="J65" i="2"/>
  <c r="BK597" i="2"/>
  <c r="BK596" i="2" s="1"/>
  <c r="J596" i="2" s="1"/>
  <c r="J70" i="2" s="1"/>
  <c r="P195" i="2"/>
  <c r="T218" i="2"/>
  <c r="P548" i="2"/>
  <c r="P647" i="2"/>
  <c r="P229" i="2"/>
  <c r="R523" i="2"/>
  <c r="R398" i="2"/>
  <c r="P663" i="2"/>
  <c r="T328" i="2"/>
  <c r="R597" i="2"/>
  <c r="R596" i="2"/>
  <c r="R663" i="2"/>
  <c r="T229" i="2"/>
  <c r="T523" i="2"/>
  <c r="T398" i="2"/>
  <c r="BK647" i="2"/>
  <c r="J647" i="2"/>
  <c r="J73" i="2" s="1"/>
  <c r="BK663" i="2"/>
  <c r="J663" i="2"/>
  <c r="J74" i="2"/>
  <c r="R671" i="2"/>
  <c r="R229" i="2"/>
  <c r="P597" i="2"/>
  <c r="P596" i="2"/>
  <c r="P328" i="2"/>
  <c r="T597" i="2"/>
  <c r="T596" i="2"/>
  <c r="T663" i="2"/>
  <c r="R328" i="2"/>
  <c r="P523" i="2"/>
  <c r="P398" i="2"/>
  <c r="R647" i="2"/>
  <c r="R646" i="2" s="1"/>
  <c r="P671" i="2"/>
  <c r="BK229" i="2"/>
  <c r="J229" i="2"/>
  <c r="J64" i="2" s="1"/>
  <c r="BK548" i="2"/>
  <c r="J548" i="2"/>
  <c r="J68" i="2"/>
  <c r="T647" i="2"/>
  <c r="T646" i="2" s="1"/>
  <c r="BK671" i="2"/>
  <c r="J671" i="2"/>
  <c r="J75" i="2" s="1"/>
  <c r="T671" i="2"/>
  <c r="BK398" i="2"/>
  <c r="J398" i="2"/>
  <c r="J66" i="2" s="1"/>
  <c r="BK679" i="2"/>
  <c r="J679" i="2"/>
  <c r="J76" i="2"/>
  <c r="BK592" i="2"/>
  <c r="J592" i="2" s="1"/>
  <c r="J69" i="2" s="1"/>
  <c r="BE380" i="2"/>
  <c r="BE593" i="2"/>
  <c r="BE166" i="2"/>
  <c r="BE238" i="2"/>
  <c r="BE250" i="2"/>
  <c r="BE309" i="2"/>
  <c r="BE319" i="2"/>
  <c r="BE345" i="2"/>
  <c r="BE373" i="2"/>
  <c r="BE498" i="2"/>
  <c r="BE555" i="2"/>
  <c r="J55" i="2"/>
  <c r="BE99" i="2"/>
  <c r="BE135" i="2"/>
  <c r="BE170" i="2"/>
  <c r="BE201" i="2"/>
  <c r="BE417" i="2"/>
  <c r="BE425" i="2"/>
  <c r="BE431" i="2"/>
  <c r="BE524" i="2"/>
  <c r="BE643" i="2"/>
  <c r="F93" i="2"/>
  <c r="BE323" i="2"/>
  <c r="BE336" i="2"/>
  <c r="BE467" i="2"/>
  <c r="BE485" i="2"/>
  <c r="BE494" i="2"/>
  <c r="BE598" i="2"/>
  <c r="BE619" i="2"/>
  <c r="BE628" i="2"/>
  <c r="BE651" i="2"/>
  <c r="F54" i="2"/>
  <c r="BE117" i="2"/>
  <c r="BE129" i="2"/>
  <c r="BE189" i="2"/>
  <c r="BE211" i="2"/>
  <c r="BE356" i="2"/>
  <c r="BE409" i="2"/>
  <c r="BE447" i="2"/>
  <c r="BE512" i="2"/>
  <c r="BE528" i="2"/>
  <c r="BE580" i="2"/>
  <c r="BE664" i="2"/>
  <c r="BE672" i="2"/>
  <c r="BE152" i="2"/>
  <c r="BE184" i="2"/>
  <c r="BE540" i="2"/>
  <c r="BE623" i="2"/>
  <c r="J52" i="2"/>
  <c r="BE124" i="2"/>
  <c r="BE215" i="2"/>
  <c r="BE234" i="2"/>
  <c r="BE329" i="2"/>
  <c r="BE333" i="2"/>
  <c r="BE386" i="2"/>
  <c r="BE399" i="2"/>
  <c r="BE403" i="2"/>
  <c r="BE442" i="2"/>
  <c r="BE519" i="2"/>
  <c r="BE584" i="2"/>
  <c r="BE608" i="2"/>
  <c r="E48" i="2"/>
  <c r="BE108" i="2"/>
  <c r="BE174" i="2"/>
  <c r="BE219" i="2"/>
  <c r="BE269" i="2"/>
  <c r="BE278" i="2"/>
  <c r="BE296" i="2"/>
  <c r="BE304" i="2"/>
  <c r="BE368" i="2"/>
  <c r="BE391" i="2"/>
  <c r="BE532" i="2"/>
  <c r="BE648" i="2"/>
  <c r="BE668" i="2"/>
  <c r="BE676" i="2"/>
  <c r="BE452" i="2"/>
  <c r="BE549" i="2"/>
  <c r="BE575" i="2"/>
  <c r="BE654" i="2"/>
  <c r="BE657" i="2"/>
  <c r="BE660" i="2"/>
  <c r="BE680" i="2"/>
  <c r="BE230" i="2"/>
  <c r="BE341" i="2"/>
  <c r="BE349" i="2"/>
  <c r="BE394" i="2"/>
  <c r="BE489" i="2"/>
  <c r="BE273" i="2"/>
  <c r="BE353" i="2"/>
  <c r="BE361" i="2"/>
  <c r="BE480" i="2"/>
  <c r="BE536" i="2"/>
  <c r="BE544" i="2"/>
  <c r="BE113" i="2"/>
  <c r="BE162" i="2"/>
  <c r="BE179" i="2"/>
  <c r="BE196" i="2"/>
  <c r="BE224" i="2"/>
  <c r="BE242" i="2"/>
  <c r="BE259" i="2"/>
  <c r="BE314" i="2"/>
  <c r="BE383" i="2"/>
  <c r="BE420" i="2"/>
  <c r="BE434" i="2"/>
  <c r="BE473" i="2"/>
  <c r="BE502" i="2"/>
  <c r="BE516" i="2"/>
  <c r="BE603" i="2"/>
  <c r="BE633" i="2"/>
  <c r="BE103" i="2"/>
  <c r="BE283" i="2"/>
  <c r="BE292" i="2"/>
  <c r="BE412" i="2"/>
  <c r="BE509" i="2"/>
  <c r="BE562" i="2"/>
  <c r="BE142" i="2"/>
  <c r="BE157" i="2"/>
  <c r="BE246" i="2"/>
  <c r="BE254" i="2"/>
  <c r="BE265" i="2"/>
  <c r="BE457" i="2"/>
  <c r="BE638" i="2"/>
  <c r="BE147" i="2"/>
  <c r="BE438" i="2"/>
  <c r="BE568" i="2"/>
  <c r="BE613" i="2"/>
  <c r="BE206" i="2"/>
  <c r="BE288" i="2"/>
  <c r="BE300" i="2"/>
  <c r="BE377" i="2"/>
  <c r="BE461" i="2"/>
  <c r="BE476" i="2"/>
  <c r="BE505" i="2"/>
  <c r="BE588" i="2"/>
  <c r="F35" i="2"/>
  <c r="BB55" i="1"/>
  <c r="BB54" i="1"/>
  <c r="W31" i="1"/>
  <c r="F34" i="2"/>
  <c r="BA55" i="1"/>
  <c r="BA54" i="1"/>
  <c r="AW54" i="1"/>
  <c r="AK30" i="1" s="1"/>
  <c r="F37" i="2"/>
  <c r="BD55" i="1"/>
  <c r="BD54" i="1"/>
  <c r="W33" i="1" s="1"/>
  <c r="F36" i="2"/>
  <c r="BC55" i="1"/>
  <c r="BC54" i="1"/>
  <c r="AY54" i="1" s="1"/>
  <c r="J34" i="2"/>
  <c r="AW55" i="1"/>
  <c r="P646" i="2" l="1"/>
  <c r="BK97" i="2"/>
  <c r="T97" i="2"/>
  <c r="T96" i="2"/>
  <c r="P97" i="2"/>
  <c r="P96" i="2"/>
  <c r="AU55" i="1"/>
  <c r="R97" i="2"/>
  <c r="R96" i="2" s="1"/>
  <c r="J98" i="2"/>
  <c r="J61" i="2"/>
  <c r="J597" i="2"/>
  <c r="J71" i="2" s="1"/>
  <c r="BK646" i="2"/>
  <c r="J646" i="2"/>
  <c r="J72" i="2"/>
  <c r="F33" i="2"/>
  <c r="AZ55" i="1" s="1"/>
  <c r="AZ54" i="1" s="1"/>
  <c r="AV54" i="1" s="1"/>
  <c r="AK29" i="1" s="1"/>
  <c r="W32" i="1"/>
  <c r="AX54" i="1"/>
  <c r="W30" i="1"/>
  <c r="J33" i="2"/>
  <c r="AV55" i="1" s="1"/>
  <c r="AT55" i="1" s="1"/>
  <c r="AU54" i="1"/>
  <c r="BK96" i="2" l="1"/>
  <c r="J96" i="2"/>
  <c r="J59" i="2"/>
  <c r="J97" i="2"/>
  <c r="J60" i="2" s="1"/>
  <c r="W29" i="1"/>
  <c r="AT54" i="1"/>
  <c r="J30" i="2" l="1"/>
  <c r="AG55" i="1"/>
  <c r="AG54" i="1"/>
  <c r="AK26" i="1" s="1"/>
  <c r="J39" i="2" l="1"/>
  <c r="AK35" i="1"/>
  <c r="AN55" i="1"/>
  <c r="AN54" i="1"/>
</calcChain>
</file>

<file path=xl/sharedStrings.xml><?xml version="1.0" encoding="utf-8"?>
<sst xmlns="http://schemas.openxmlformats.org/spreadsheetml/2006/main" count="5550" uniqueCount="1148">
  <si>
    <t>Export Komplet</t>
  </si>
  <si>
    <t>VZ</t>
  </si>
  <si>
    <t>2.0</t>
  </si>
  <si>
    <t/>
  </si>
  <si>
    <t>False</t>
  </si>
  <si>
    <t>{ffacbb33-3f25-49c5-8c3f-14ecb3331fbd}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</si>
  <si>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</si>
  <si>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</si>
  <si>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</si>
  <si>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</si>
  <si>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</si>
  <si>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</si>
  <si>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</si>
  <si>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</si>
  <si>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</si>
  <si>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050-1-24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</si>
  <si>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</si>
  <si>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</si>
  <si>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Ústí nad Orlicí - Rekonstrukce ulice Zborovská</t>
  </si>
  <si>
    <t>KSO:</t>
  </si>
  <si>
    <t>822 2</t>
  </si>
  <si>
    <t>CC-CZ:</t>
  </si>
  <si>
    <t>2112</t>
  </si>
  <si>
    <t>Místo:</t>
  </si>
  <si>
    <t>Ústí nad Orlicí</t>
  </si>
  <si>
    <t>Datum:</t>
  </si>
  <si>
    <t>3. 3. 2025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</si>
  <si>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</si>
  <si>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</si>
  <si>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</si>
  <si>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</si>
  <si>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</si>
  <si>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</si>
  <si>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</si>
  <si>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Ing. Jiří Cihlář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</si>
  <si>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</si>
  <si>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</si>
  <si>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</si>
  <si>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 „Ústí nad Orlicí - Rekonstrukce ulice Zborovská“. Z jejích příloh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</si>
  <si>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</si>
  <si>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</si>
  <si>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</si>
  <si>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</si>
  <si>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</si>
  <si>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</si>
  <si>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</si>
  <si>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</si>
  <si>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</si>
  <si>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</si>
  <si>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</si>
  <si>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</si>
  <si>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</si>
  <si>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</si>
  <si>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</si>
  <si>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</si>
  <si>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</si>
  <si>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</si>
  <si>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</si>
  <si>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</si>
  <si>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</si>
  <si>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</si>
  <si>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</si>
  <si>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</si>
  <si>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</si>
  <si>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</si>
  <si>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</si>
  <si>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</si>
  <si>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</si>
  <si>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</si>
  <si>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</si>
  <si>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</si>
  <si>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</si>
  <si>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</si>
  <si>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</si>
  <si>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</si>
  <si>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</si>
  <si>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</si>
  <si>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</si>
  <si>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</si>
  <si>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Pozemní komunikace</t>
  </si>
  <si>
    <t>ING</t>
  </si>
  <si>
    <t>1</t>
  </si>
  <si>
    <t>{9384ece5-d9f5-4c54-9aee-9d4c2641513e}</t>
  </si>
  <si>
    <t>2</t>
  </si>
  <si>
    <t>KRYCÍ LIST SOUPISU PRACÍ</t>
  </si>
  <si>
    <t>Objekt:</t>
  </si>
  <si>
    <t>SO 101 - Pozemní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</si>
  <si>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</si>
  <si>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</si>
  <si>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</si>
  <si>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</si>
  <si>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</si>
  <si>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</si>
  <si>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</si>
  <si>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</si>
  <si>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</si>
  <si>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</si>
  <si>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</si>
  <si>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</si>
  <si>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</si>
  <si>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</si>
  <si>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</si>
  <si>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</si>
  <si>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</si>
  <si>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</si>
  <si>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</si>
  <si>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</si>
  <si>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</si>
  <si>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</si>
  <si>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</si>
  <si>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</si>
  <si>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</si>
  <si>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</si>
  <si>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</si>
  <si>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</si>
  <si>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</si>
  <si>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</si>
  <si>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</si>
  <si>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</si>
  <si>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</si>
  <si>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</si>
  <si>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</si>
  <si>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</si>
  <si>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</si>
  <si>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</si>
  <si>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</si>
  <si>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</si>
  <si>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rýh nezapažených š do 800 mm v hornině třídy těžitelnosti I skupiny 3 objem do 20 m3 strojně</t>
  </si>
  <si>
    <t>m3</t>
  </si>
  <si>
    <t>CS ÚRS 2025 01</t>
  </si>
  <si>
    <t>4</t>
  </si>
  <si>
    <t>-24687280</t>
  </si>
  <si>
    <t>PP</t>
  </si>
  <si>
    <t>Hloubení nezapažených rýh šířky do 800 mm strojně s urovnáním dna do předepsaného profilu a spádu v hornině třídy těžitelnosti I skupiny 3 do 20 m3</t>
  </si>
  <si>
    <t>Online PSC</t>
  </si>
  <si>
    <t>https://podminky.urs.cz/item/CS_URS_2025_01/132251101</t>
  </si>
  <si>
    <t>VV</t>
  </si>
  <si>
    <t>"přípojky" 95*0,6*1,2</t>
  </si>
  <si>
    <t>132251102</t>
  </si>
  <si>
    <t>Hloubení rýh nezapažených š do 800 mm v hornině třídy těžitelnosti I skupiny 3 objem do 50 m3 strojně</t>
  </si>
  <si>
    <t>-1249767764</t>
  </si>
  <si>
    <t>Hloubení nezapažených rýh šířky do 800 mm strojně s urovnáním dna do předepsaného profilu a spádu v hornině třídy těžitelnosti I skupiny 3 přes 20 do 50 m3</t>
  </si>
  <si>
    <t>https://podminky.urs.cz/item/CS_URS_2025_01/132251102</t>
  </si>
  <si>
    <t>"trativod" 227*0,35*0,6</t>
  </si>
  <si>
    <t>Součet</t>
  </si>
  <si>
    <t>3</t>
  </si>
  <si>
    <t>133251101</t>
  </si>
  <si>
    <t>Hloubení šachet nezapažených v hornině třídy těžitelnosti I skupiny 3 objem do 20 m3</t>
  </si>
  <si>
    <t>1102540205</t>
  </si>
  <si>
    <t>Hloubení nezapažených šachet strojně v hornině třídy těžitelnosti I skupiny 3 do 20 m3</t>
  </si>
  <si>
    <t>https://podminky.urs.cz/item/CS_URS_2025_01/133251101</t>
  </si>
  <si>
    <t>"UV" 19*1*1*0,8</t>
  </si>
  <si>
    <t>162351103</t>
  </si>
  <si>
    <t>Vodorovné přemístění přes 50 do 500 m výkopku/sypaniny z horniny třídy těžitelnosti I skupiny 1 až 3</t>
  </si>
  <si>
    <t>-1758928720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</si>
  <si>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</si>
  <si>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</si>
  <si>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"V rámci stavby" 3,801</t>
  </si>
  <si>
    <t>5</t>
  </si>
  <si>
    <t>162751117</t>
  </si>
  <si>
    <t>Vodorovné přemístění přes 9 000 do 10000 m výkopku/sypaniny z horniny třídy těžitelnosti I skupiny 1 až 3</t>
  </si>
  <si>
    <t>1885626705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</si>
  <si>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</si>
  <si>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</si>
  <si>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P</t>
  </si>
  <si>
    <t>Poznámka k položce:_x000D_
vzdálenost odvozu je pouze orientační, určí uchazeč</t>
  </si>
  <si>
    <t>68,4+47,67+15,2</t>
  </si>
  <si>
    <t>-(3,801+39,9)</t>
  </si>
  <si>
    <t>6</t>
  </si>
  <si>
    <t>167151101</t>
  </si>
  <si>
    <t>Nakládání výkopku z hornin třídy těžitelnosti I skupiny 1 až 3 do 100 m3</t>
  </si>
  <si>
    <t>-966096149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</si>
  <si>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</si>
  <si>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</si>
  <si>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3,801</t>
  </si>
  <si>
    <t>7</t>
  </si>
  <si>
    <t>171201231</t>
  </si>
  <si>
    <t>Poplatek za uložení zeminy a kamení na recyklační skládce (skládkovné) kód odpadu 17 05 04</t>
  </si>
  <si>
    <t>t</t>
  </si>
  <si>
    <t>1759732116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</si>
  <si>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</si>
  <si>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</si>
  <si>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87,569</t>
  </si>
  <si>
    <t>87,569*1,8 'Přepočtené koeficientem množství</t>
  </si>
  <si>
    <t>8</t>
  </si>
  <si>
    <t>174151101</t>
  </si>
  <si>
    <t>Zásyp jam, šachet rýh nebo kolem objektů sypaninou se zhutněním</t>
  </si>
  <si>
    <t>343576446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</si>
  <si>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</si>
  <si>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</si>
  <si>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"zásyp odstraněných UV zeminou" 3,801</t>
  </si>
  <si>
    <t>"obsyp UV štěrkopískem" (15,2-(PI*0,275*0,275*0,8*19))</t>
  </si>
  <si>
    <t>"zásyp přípojek zeminou" (95)*0,6*(1,2-(0,1+0,4))</t>
  </si>
  <si>
    <t>9</t>
  </si>
  <si>
    <t>175151101</t>
  </si>
  <si>
    <t>Obsypání potrubí strojně sypaninou bez prohození, uloženou do 3 m</t>
  </si>
  <si>
    <t>331740654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</si>
  <si>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</si>
  <si>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</si>
  <si>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(95)*0,6*0,4-(PI*0,075*0,075*(95))</t>
  </si>
  <si>
    <t>10</t>
  </si>
  <si>
    <t>M</t>
  </si>
  <si>
    <t>58331200</t>
  </si>
  <si>
    <t>štěrkopísek netříděný</t>
  </si>
  <si>
    <t>685903013</t>
  </si>
  <si>
    <t>11,589+21,121</t>
  </si>
  <si>
    <t>32,71*2 'Přepočtené koeficientem množství</t>
  </si>
  <si>
    <t>11</t>
  </si>
  <si>
    <t>181111111</t>
  </si>
  <si>
    <t>Plošná úprava terénu do 500 m2 zemina skupiny 1 až 4 nerovnosti přes 50 do 100 mm v rovinně a svahu do 1:5</t>
  </si>
  <si>
    <t>m2</t>
  </si>
  <si>
    <t>-1167448928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</si>
  <si>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</si>
  <si>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https://podminky.urs.cz/item/CS_URS_2025_01/181111111</t>
  </si>
  <si>
    <t>43</t>
  </si>
  <si>
    <t>181351003</t>
  </si>
  <si>
    <t>Rozprostření ornice tl vrstvy do 200 mm pl do 100 m2 v rovině nebo ve svahu do 1:5 strojně</t>
  </si>
  <si>
    <t>1537638577</t>
  </si>
  <si>
    <t>Rozprostření a urovnání ornice v rovině nebo ve svahu sklonu do 1:5 strojně při souvislé ploše do 100 m2, tl. vrstvy do 200 mm</t>
  </si>
  <si>
    <t>https://podminky.urs.cz/item/CS_URS_2025_01/181351003</t>
  </si>
  <si>
    <t>13</t>
  </si>
  <si>
    <t>10364101</t>
  </si>
  <si>
    <t>zemina pro terénní úpravy - ornice</t>
  </si>
  <si>
    <t>-1764713125</t>
  </si>
  <si>
    <t>43*0,15</t>
  </si>
  <si>
    <t>6,45*1,8 'Přepočtené koeficientem množství</t>
  </si>
  <si>
    <t>14</t>
  </si>
  <si>
    <t>181411131</t>
  </si>
  <si>
    <t>Založení parkového trávníku výsevem pl do 1000 m2 v rovině a ve svahu do 1:5</t>
  </si>
  <si>
    <t>-439818385</t>
  </si>
  <si>
    <t>Založení trávníku na půdě předem připravené plochy do 1000 m2 výsevem včetně utažení parkového v rovině nebo na svahu do 1:5</t>
  </si>
  <si>
    <t>https://podminky.urs.cz/item/CS_URS_2025_01/181411131</t>
  </si>
  <si>
    <t>15</t>
  </si>
  <si>
    <t>00572420</t>
  </si>
  <si>
    <t>osivo směs travní parková okrasná</t>
  </si>
  <si>
    <t>kg</t>
  </si>
  <si>
    <t>1426425289</t>
  </si>
  <si>
    <t>(43)*0,03</t>
  </si>
  <si>
    <t>16</t>
  </si>
  <si>
    <t>181951112</t>
  </si>
  <si>
    <t>Úprava pláně v hornině třídy těžitelnosti I skupiny 1 až 3 se zhutněním strojně</t>
  </si>
  <si>
    <t>1831708421</t>
  </si>
  <si>
    <t>Úprava pláně vyrovnáním výškových rozdílů strojně v hornině třídy těžitelnosti I, skupiny 1 až 3 se zhutněním</t>
  </si>
  <si>
    <t>https://podminky.urs.cz/item/CS_URS_2025_01/181951112</t>
  </si>
  <si>
    <t>2411+858+357</t>
  </si>
  <si>
    <t>17</t>
  </si>
  <si>
    <t>183402121</t>
  </si>
  <si>
    <t>Rozrušení půdy souvislé pl přes 100 do 500 m2 hl přes 50 do 150 mm v rovině a svahu do 1:5</t>
  </si>
  <si>
    <t>-416202844</t>
  </si>
  <si>
    <t>Rozrušení půdy na hloubku přes 50 do 150 mm souvislé plochy do 500 m2 v rovině nebo na svahu do 1:5</t>
  </si>
  <si>
    <t>https://podminky.urs.cz/item/CS_URS_2025_01/183402121</t>
  </si>
  <si>
    <t>18</t>
  </si>
  <si>
    <t>184813511</t>
  </si>
  <si>
    <t>Chemické odplevelení před založením kultury postřikem na široko v rovině a svahu do 1:5 ručně</t>
  </si>
  <si>
    <t>-1298152405</t>
  </si>
  <si>
    <t>Chemické odplevelení půdy před založením kultury, trávníku nebo zpevněných ploch ručně o jakékoli výměře postřikem na široko v rovině nebo na svahu do 1:5</t>
  </si>
  <si>
    <t>https://podminky.urs.cz/item/CS_URS_2025_01/184813511</t>
  </si>
  <si>
    <t>19</t>
  </si>
  <si>
    <t>185804312</t>
  </si>
  <si>
    <t>Zalití rostlin vodou plocha přes 20 m2</t>
  </si>
  <si>
    <t>294738065</t>
  </si>
  <si>
    <t>Zalití rostlin vodou plochy záhonů jednotlivě přes 20 m2</t>
  </si>
  <si>
    <t>https://podminky.urs.cz/item/CS_URS_2025_01/185804312</t>
  </si>
  <si>
    <t>Poznámka k položce:_x000D_
3x zalití</t>
  </si>
  <si>
    <t>(43)*0,01*3</t>
  </si>
  <si>
    <t>Zakládání</t>
  </si>
  <si>
    <t>20</t>
  </si>
  <si>
    <t>211531111</t>
  </si>
  <si>
    <t>Výplň odvodňovacích žeber nebo trativodů kamenivem hrubým drceným frakce 16 až 63 mm</t>
  </si>
  <si>
    <t>838432267</t>
  </si>
  <si>
    <t>Výplň kamenivem do rýh odvodňovacích žeber nebo trativodů bez zhutnění, s úpravou povrchu výplně kamenivem hrubým drceným frakce 16 až 63 mm</t>
  </si>
  <si>
    <t>https://podminky.urs.cz/item/CS_URS_2025_01/211531111</t>
  </si>
  <si>
    <t>Poznámka k položce:_x000D_
zvětšený objem trativodu</t>
  </si>
  <si>
    <t>"trativod" 227*0,35*0,2</t>
  </si>
  <si>
    <t>211971121</t>
  </si>
  <si>
    <t>Zřízení opláštění žeber nebo trativodů geotextilií v rýze nebo zářezu sklonu přes 1:2 š do 2,5 m</t>
  </si>
  <si>
    <t>32099568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</si>
  <si>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</si>
  <si>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https://podminky.urs.cz/item/CS_URS_2025_01/211971121</t>
  </si>
  <si>
    <t>227*2,2</t>
  </si>
  <si>
    <t>22</t>
  </si>
  <si>
    <t>69311068</t>
  </si>
  <si>
    <t>geotextilie netkaná separační, ochranná, filtrační, drenážní PP 300g/m2</t>
  </si>
  <si>
    <t>-735214436</t>
  </si>
  <si>
    <t>499,4</t>
  </si>
  <si>
    <t>499,4*1,1 'Přepočtené koeficientem množství</t>
  </si>
  <si>
    <t>23</t>
  </si>
  <si>
    <t>212752402</t>
  </si>
  <si>
    <t>Trativod z drenážních trubek korugovaných PE-HD SN 8 perforace 360° včetně lože otevřený výkop DN 150 pro liniové stavby</t>
  </si>
  <si>
    <t>m</t>
  </si>
  <si>
    <t>1150603332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</si>
  <si>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</si>
  <si>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https://podminky.urs.cz/item/CS_URS_2025_01/212752402</t>
  </si>
  <si>
    <t>227</t>
  </si>
  <si>
    <t>24</t>
  </si>
  <si>
    <t>28613321</t>
  </si>
  <si>
    <t>odbočka PE drenážního systému komunikací, letišť a sportovišť 45° DN 150</t>
  </si>
  <si>
    <t>kus</t>
  </si>
  <si>
    <t>-265513015</t>
  </si>
  <si>
    <t>Vodorovné konstrukce</t>
  </si>
  <si>
    <t>25</t>
  </si>
  <si>
    <t>451573111</t>
  </si>
  <si>
    <t>Lože pod potrubí otevřený výkop ze štěrkopísku</t>
  </si>
  <si>
    <t>1259047111</t>
  </si>
  <si>
    <t>Lože pod potrubí, stoky a drobné objekty v otevřeném výkopu z písku a štěrkopísku do 63 mm</t>
  </si>
  <si>
    <t>https://podminky.urs.cz/item/CS_URS_2025_01/451573111</t>
  </si>
  <si>
    <t>(95)*0,6*0,1</t>
  </si>
  <si>
    <t>26</t>
  </si>
  <si>
    <t>452311141</t>
  </si>
  <si>
    <t>Podkladní desky z betonu prostého bez zvýšených nároků na prostředí tř. C 16/20 otevřený výkop</t>
  </si>
  <si>
    <t>-527531794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</si>
  <si>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</si>
  <si>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https://podminky.urs.cz/item/CS_URS_2025_01/452311141</t>
  </si>
  <si>
    <t>"pod UV" 0,6*0,6*0,1*19</t>
  </si>
  <si>
    <t>Komunikace pozemní</t>
  </si>
  <si>
    <t>27</t>
  </si>
  <si>
    <t>564811111</t>
  </si>
  <si>
    <t>Podklad ze štěrkodrtě ŠD plochy přes 100 m2 tl 50 mm</t>
  </si>
  <si>
    <t>57998473</t>
  </si>
  <si>
    <t>Podklad ze štěrkodrti ŠD s rozprostřením a zhutněním plochy přes 100 m2, po zhutnění tl. 50 mm</t>
  </si>
  <si>
    <t>https://podminky.urs.cz/item/CS_URS_2025_01/564811111</t>
  </si>
  <si>
    <t>858</t>
  </si>
  <si>
    <t>28</t>
  </si>
  <si>
    <t>564831011</t>
  </si>
  <si>
    <t>Podklad ze štěrkodrtě ŠD plochy do 100 m2 tl 100 mm</t>
  </si>
  <si>
    <t>2040331478</t>
  </si>
  <si>
    <t>Podklad ze štěrkodrti ŠD s rozprostřením a zhutněním plochy jednotlivě do 100 m2, po zhutnění tl. 100 mm</t>
  </si>
  <si>
    <t>https://podminky.urs.cz/item/CS_URS_2025_01/564831011</t>
  </si>
  <si>
    <t>"pod obruby" 357</t>
  </si>
  <si>
    <t>29</t>
  </si>
  <si>
    <t>564831111</t>
  </si>
  <si>
    <t>Podklad ze štěrkodrtě ŠD plochy přes 100 m2 tl 100 mm</t>
  </si>
  <si>
    <t>-1832013481</t>
  </si>
  <si>
    <t>Podklad ze štěrkodrti ŠD s rozprostřením a zhutněním plochy přes 100 m2, po zhutnění tl. 100 mm</t>
  </si>
  <si>
    <t>https://podminky.urs.cz/item/CS_URS_2025_01/564831111</t>
  </si>
  <si>
    <t>2411</t>
  </si>
  <si>
    <t>30</t>
  </si>
  <si>
    <t>565145121</t>
  </si>
  <si>
    <t>Asfaltový beton vrstva podkladní ACP 16+ (obalované kamenivo OKS) tl 60 mm š přes 3 m</t>
  </si>
  <si>
    <t>1462652407</t>
  </si>
  <si>
    <t>Asfaltový beton vrstva podkladní ACP 16+ (obalované kamenivo střednězrnné - OKS) s rozprostřením a zhutněním v pruhu šířky přes 3 m, po zhutnění tl. 60 mm</t>
  </si>
  <si>
    <t>https://podminky.urs.cz/item/CS_URS_2025_01/565145121</t>
  </si>
  <si>
    <t>866</t>
  </si>
  <si>
    <t>31</t>
  </si>
  <si>
    <t>567121111</t>
  </si>
  <si>
    <t>Podklad ze směsi stmelené cementem SC C 3/4 (SC I) tl 120 mm</t>
  </si>
  <si>
    <t>-835733535</t>
  </si>
  <si>
    <t>Podklad ze směsi stmelené cementem SC bez dilatačních spár, s rozprostřením a zhutněním SC C 3/4 (SC I), po zhutnění tl. 120 mm</t>
  </si>
  <si>
    <t>https://podminky.urs.cz/item/CS_URS_2025_01/567121111</t>
  </si>
  <si>
    <t>32</t>
  </si>
  <si>
    <t>577134121</t>
  </si>
  <si>
    <t>Asfaltový beton vrstva obrusná ACO 11+ (ABS) tř. I tl 40 mm š přes 3 m z nemodifikovaného asfaltu</t>
  </si>
  <si>
    <t>1205088388</t>
  </si>
  <si>
    <t>Asfaltový beton vrstva obrusná ACO 11 (ABS) s rozprostřením a se zhutněním z nemodifikovaného asfaltu v pruhu šířky přes 3 m tř. I (ACO 11+), po zhutnění tl. 40 mm</t>
  </si>
  <si>
    <t>https://podminky.urs.cz/item/CS_URS_2025_01/577134121</t>
  </si>
  <si>
    <t>874</t>
  </si>
  <si>
    <t>33</t>
  </si>
  <si>
    <t>596211110</t>
  </si>
  <si>
    <t>Kladení zámkové dlažby komunikací pro pěší ručně tl 60 mm skupiny A pl do 50 m2</t>
  </si>
  <si>
    <t>903276391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</si>
  <si>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</si>
  <si>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</si>
  <si>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2,8</t>
  </si>
  <si>
    <t>34</t>
  </si>
  <si>
    <t>59245006</t>
  </si>
  <si>
    <t>dlažba pro nevidomé betonová 200x100mm tl 60mm barevná</t>
  </si>
  <si>
    <t>124206813</t>
  </si>
  <si>
    <t>Poznámka k položce:_x000D_
ČERNÁ</t>
  </si>
  <si>
    <t>2,8*1,03 'Přepočtené koeficientem množství</t>
  </si>
  <si>
    <t>35</t>
  </si>
  <si>
    <t>596211111</t>
  </si>
  <si>
    <t>Kladení zámkové dlažby komunikací pro pěší ručně tl 60 mm skupiny A pl přes 50 do 100 m2</t>
  </si>
  <si>
    <t>-1950840302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</si>
  <si>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</si>
  <si>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https://podminky.urs.cz/item/CS_URS_2025_01/596211111</t>
  </si>
  <si>
    <t>729</t>
  </si>
  <si>
    <t>36</t>
  </si>
  <si>
    <t>59245018</t>
  </si>
  <si>
    <t>dlažba skladebná betonová 200x100mm tl 60mm přírodní</t>
  </si>
  <si>
    <t>334928029</t>
  </si>
  <si>
    <t>729*1,01 'Přepočtené koeficientem množství</t>
  </si>
  <si>
    <t>37</t>
  </si>
  <si>
    <t>596212210</t>
  </si>
  <si>
    <t>Kladení zámkové dlažby pozemních komunikací ručně tl 80 mm skupiny A pl do 50 m2</t>
  </si>
  <si>
    <t>1475550870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</si>
  <si>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</si>
  <si>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https://podminky.urs.cz/item/CS_URS_2025_01/596212210</t>
  </si>
  <si>
    <t>88+38+356+5,2</t>
  </si>
  <si>
    <t>38</t>
  </si>
  <si>
    <t>59245226</t>
  </si>
  <si>
    <t>dlažba pro nevidomé betonová 200x100mm tl 80mm barevná</t>
  </si>
  <si>
    <t>1669904859</t>
  </si>
  <si>
    <t>88</t>
  </si>
  <si>
    <t>88*1,03 'Přepočtené koeficientem množství</t>
  </si>
  <si>
    <t>39</t>
  </si>
  <si>
    <t>59246087</t>
  </si>
  <si>
    <t>dlažba pro nevidomé betonová 200x200mm tl 80mm přírodní</t>
  </si>
  <si>
    <t>516995888</t>
  </si>
  <si>
    <t>Poznámka k položce:_x000D_
UMĚLÁ VODÍCÍ LINIE</t>
  </si>
  <si>
    <t>5,2</t>
  </si>
  <si>
    <t>5,2*1,03 'Přepočtené koeficientem množství</t>
  </si>
  <si>
    <t>40</t>
  </si>
  <si>
    <t>59245005.A</t>
  </si>
  <si>
    <t xml:space="preserve">dlažba tvar obdélník betonová 200x100x80mm černá </t>
  </si>
  <si>
    <t>-2019757670</t>
  </si>
  <si>
    <t>dlažba tvar obdélník betonová 200x100x80mm černá</t>
  </si>
  <si>
    <t>38*1,03 'Přepočtené koeficientem množství</t>
  </si>
  <si>
    <t>41</t>
  </si>
  <si>
    <t>59245005.Ž</t>
  </si>
  <si>
    <t>dlažba tvar obdélník betonová 200x100x80mm žlutá</t>
  </si>
  <si>
    <t>-177643382</t>
  </si>
  <si>
    <t>356</t>
  </si>
  <si>
    <t>356*1,01 'Přepočtené koeficientem množství</t>
  </si>
  <si>
    <t>42</t>
  </si>
  <si>
    <t>596212212</t>
  </si>
  <si>
    <t>Kladení zámkové dlažby pozemních komunikací ručně tl 80 mm skupiny A pl přes 100 do 300 m2</t>
  </si>
  <si>
    <t>1242164848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</si>
  <si>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</si>
  <si>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https://podminky.urs.cz/item/CS_URS_2025_01/596212212</t>
  </si>
  <si>
    <t>461</t>
  </si>
  <si>
    <t>59245020</t>
  </si>
  <si>
    <t>dlažba skladebná betonová 200x100mm tl 80mm přírodní</t>
  </si>
  <si>
    <t>275394816</t>
  </si>
  <si>
    <t>461*1,01 'Přepočtené koeficientem množství</t>
  </si>
  <si>
    <t>44</t>
  </si>
  <si>
    <t>596412112</t>
  </si>
  <si>
    <t>Kladení dlažby z vegetačních tvárnic pozemních komunikací velikosti dlaždic do 0,09 m2 tl 80 mm pl přes 25 do 50 m2</t>
  </si>
  <si>
    <t>-145821114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</si>
  <si>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25 do 50 m2</t>
  </si>
  <si>
    <t>https://podminky.urs.cz/item/CS_URS_2025_01/596412112</t>
  </si>
  <si>
    <t>645</t>
  </si>
  <si>
    <t>45</t>
  </si>
  <si>
    <t>59245035</t>
  </si>
  <si>
    <t>dlažba plošná vegetační betonová 200x200mm tl 80mm přírodní</t>
  </si>
  <si>
    <t>2099876487</t>
  </si>
  <si>
    <t>Poznámka k položce:_x000D_
27,7% podílu zeleně v ploše</t>
  </si>
  <si>
    <t>645*1,02 'Přepočtené koeficientem množství</t>
  </si>
  <si>
    <t>46</t>
  </si>
  <si>
    <t>58343810</t>
  </si>
  <si>
    <t>kamenivo drcené hrubé frakce 4/8</t>
  </si>
  <si>
    <t>1192921060</t>
  </si>
  <si>
    <t>645*0,278*0,08</t>
  </si>
  <si>
    <t>14,345*2 'Přepočtené koeficientem množství</t>
  </si>
  <si>
    <t>47</t>
  </si>
  <si>
    <t>596811120</t>
  </si>
  <si>
    <t>Kladení betonové dlažby komunikací pro pěší do lože z kameniva velikosti do 0,09 m2 pl do 50 m2</t>
  </si>
  <si>
    <t>929329128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</si>
  <si>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</si>
  <si>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https://podminky.urs.cz/item/CS_URS_2025_01/596811120</t>
  </si>
  <si>
    <t>"lem prvků pro nevidomé" 86</t>
  </si>
  <si>
    <t>48</t>
  </si>
  <si>
    <t>59248005</t>
  </si>
  <si>
    <t>dlažba chodníková betonová 300x300mm tl 50mm přírodní</t>
  </si>
  <si>
    <t>-289319407</t>
  </si>
  <si>
    <t>Poznámka k položce:_x000D_
lemování prvků pro nevidomé</t>
  </si>
  <si>
    <t>86</t>
  </si>
  <si>
    <t>86*1,03 'Přepočtené koeficientem množství</t>
  </si>
  <si>
    <t>Trubní vedení</t>
  </si>
  <si>
    <t>49</t>
  </si>
  <si>
    <t>871313121</t>
  </si>
  <si>
    <t>Montáž kanalizačního potrubí hladkého plnostěnného SN 8 z PVC-U DN 160</t>
  </si>
  <si>
    <t>1619502135</t>
  </si>
  <si>
    <t>Montáž kanalizačního potrubí z tvrdého PVC-U hladkého plnostěnného tuhost SN 8 DN 160</t>
  </si>
  <si>
    <t>https://podminky.urs.cz/item/CS_URS_2025_01/871313121</t>
  </si>
  <si>
    <t>95</t>
  </si>
  <si>
    <t>50</t>
  </si>
  <si>
    <t>28611165</t>
  </si>
  <si>
    <t>trubka kanalizační PVC-U plnostěnná jednovrstvá DN 160x3000mm SN8</t>
  </si>
  <si>
    <t>1250228474</t>
  </si>
  <si>
    <t>51</t>
  </si>
  <si>
    <t>890411851</t>
  </si>
  <si>
    <t>Bourání šachet z prefabrikovaných skruží strojně obestavěného prostoru do 1,5 m3</t>
  </si>
  <si>
    <t>-1177273374</t>
  </si>
  <si>
    <t>Bourání šachet a jímek strojně velikosti obestavěného prostoru do 1,5 m3 z prefabrikovaných skruží</t>
  </si>
  <si>
    <t>https://podminky.urs.cz/item/CS_URS_2025_01/890411851</t>
  </si>
  <si>
    <t>"UV" 16*(PI*0,275*0,275*1)</t>
  </si>
  <si>
    <t>52</t>
  </si>
  <si>
    <t>895941301</t>
  </si>
  <si>
    <t>Osazení vpusti uliční DN 450 z betonových dílců dno s výtokem</t>
  </si>
  <si>
    <t>-1318246065</t>
  </si>
  <si>
    <t>Osazení vpusti uliční z betonových dílců DN 450 dno s výtokem</t>
  </si>
  <si>
    <t>https://podminky.urs.cz/item/CS_URS_2025_01/895941301</t>
  </si>
  <si>
    <t>53</t>
  </si>
  <si>
    <t>59223850</t>
  </si>
  <si>
    <t>dno pro uliční vpusť s výtokovým otvorem betonové 450x330x50mm</t>
  </si>
  <si>
    <t>2069966104</t>
  </si>
  <si>
    <t>Poznámka k položce:_x000D_
odtok PVC DN150</t>
  </si>
  <si>
    <t>54</t>
  </si>
  <si>
    <t>895941313</t>
  </si>
  <si>
    <t>Osazení vpusti uliční DN 450 z betonových dílců skruž horní 295 mm</t>
  </si>
  <si>
    <t>-259337500</t>
  </si>
  <si>
    <t>Osazení vpusti uliční z betonových dílců DN 450 skruž horní 295 mm</t>
  </si>
  <si>
    <t>https://podminky.urs.cz/item/CS_URS_2025_01/895941313</t>
  </si>
  <si>
    <t>55</t>
  </si>
  <si>
    <t>59223857</t>
  </si>
  <si>
    <t>skruž betonová horní pro uliční vpusť 450x295x50mm</t>
  </si>
  <si>
    <t>-1919784503</t>
  </si>
  <si>
    <t>56</t>
  </si>
  <si>
    <t>899132111</t>
  </si>
  <si>
    <t>Výměna (výšková úprava) poklopu kanalizačního samonivelačního s ošetřením podkladu hloubky do 25 cm</t>
  </si>
  <si>
    <t>-1565606684</t>
  </si>
  <si>
    <t>Výměna (výšková úprava) poklopu kanalizačního s rámem samonivelačním s ošetřením podkladních vrstev hloubky do 25 cm</t>
  </si>
  <si>
    <t>https://podminky.urs.cz/item/CS_URS_2025_01/899132111</t>
  </si>
  <si>
    <t>"výšková úprava, poklop stávající" 7</t>
  </si>
  <si>
    <t>57</t>
  </si>
  <si>
    <t>899132212</t>
  </si>
  <si>
    <t>Výměna (výšková úprava) poklopu vodovodního samonivelačního nebo pevného šoupátkového</t>
  </si>
  <si>
    <t>1539155309</t>
  </si>
  <si>
    <t>https://podminky.urs.cz/item/CS_URS_2025_01/899132212</t>
  </si>
  <si>
    <t xml:space="preserve">"výšková úprava, poklop stávající" </t>
  </si>
  <si>
    <t>"vodovod" 29</t>
  </si>
  <si>
    <t>"plyn" 3</t>
  </si>
  <si>
    <t>58</t>
  </si>
  <si>
    <t>899203211</t>
  </si>
  <si>
    <t>Demontáž mříží litinových včetně rámů hmotnosti přes 100 do 150 kg</t>
  </si>
  <si>
    <t>648529939</t>
  </si>
  <si>
    <t>Demontáž mříží litinových včetně rámů, hmotnosti jednotlivě přes 100 do 150 Kg</t>
  </si>
  <si>
    <t>https://podminky.urs.cz/item/CS_URS_2025_01/899203211</t>
  </si>
  <si>
    <t>59</t>
  </si>
  <si>
    <t>899204112</t>
  </si>
  <si>
    <t>Osazení mříží litinových včetně rámů a košů na bahno pro třídu zatížení D400, E600</t>
  </si>
  <si>
    <t>-258100009</t>
  </si>
  <si>
    <t>https://podminky.urs.cz/item/CS_URS_2025_01/899204112</t>
  </si>
  <si>
    <t>60</t>
  </si>
  <si>
    <t>59223864</t>
  </si>
  <si>
    <t>prstenec pro uliční vpusť vyrovnávací betonový 390x60x130mm</t>
  </si>
  <si>
    <t>-185446891</t>
  </si>
  <si>
    <t>61</t>
  </si>
  <si>
    <t>55242322</t>
  </si>
  <si>
    <t>mříž D 400 - plochá 300x500mm</t>
  </si>
  <si>
    <t>-106324575</t>
  </si>
  <si>
    <t>62</t>
  </si>
  <si>
    <t>59223870</t>
  </si>
  <si>
    <t>koš nízký pro uliční vpusti žárově Pz plech pro rám 500/300mm</t>
  </si>
  <si>
    <t>546614137</t>
  </si>
  <si>
    <t>63</t>
  </si>
  <si>
    <t>899722113</t>
  </si>
  <si>
    <t>Krytí potrubí z plastů výstražnou fólií z PVC přes 25 do 34cm</t>
  </si>
  <si>
    <t>1842060359</t>
  </si>
  <si>
    <t>Krytí potrubí z plastů výstražnou fólií z PVC šířky přes 25 do 34 cm</t>
  </si>
  <si>
    <t>https://podminky.urs.cz/item/CS_URS_2025_01/899722113</t>
  </si>
  <si>
    <t>64</t>
  </si>
  <si>
    <t>kanalizace_02</t>
  </si>
  <si>
    <t>Zaslepení stávající kanalizace</t>
  </si>
  <si>
    <t>-1597543421</t>
  </si>
  <si>
    <t>"přípojka DN150" 16</t>
  </si>
  <si>
    <t>65</t>
  </si>
  <si>
    <t>napojení_02</t>
  </si>
  <si>
    <t>napojení přípojek DN do 160 na stávající potrubí, šachtu, UV</t>
  </si>
  <si>
    <t>58732002</t>
  </si>
  <si>
    <t>Poznámka k položce:_x000D_
vč. utěsnění</t>
  </si>
  <si>
    <t>19+3</t>
  </si>
  <si>
    <t>Ostatní konstrukce a práce, bourání</t>
  </si>
  <si>
    <t>66</t>
  </si>
  <si>
    <t>911381215</t>
  </si>
  <si>
    <t>Městská ochranná zábrana betonová průběžná délky 2 m výšky 0,5 m</t>
  </si>
  <si>
    <t>537580909</t>
  </si>
  <si>
    <t>Městská ochranná zábrana průběžná délky 2 m, výšky 0,5 m</t>
  </si>
  <si>
    <t>https://podminky.urs.cz/item/CS_URS_2025_01/911381215</t>
  </si>
  <si>
    <t>7*2</t>
  </si>
  <si>
    <t>67</t>
  </si>
  <si>
    <t>914111111</t>
  </si>
  <si>
    <t>Montáž svislé dopravní značky do velikosti 1 m2 objímkami na sloupek nebo konzolu</t>
  </si>
  <si>
    <t>-1931747443</t>
  </si>
  <si>
    <t>Montáž svislé dopravní značky základní velikosti do 1 m2 objímkami na sloupky nebo konzoly</t>
  </si>
  <si>
    <t>https://podminky.urs.cz/item/CS_URS_2025_01/914111111</t>
  </si>
  <si>
    <t>"stávající" 1</t>
  </si>
  <si>
    <t>"nové" 2+2+2+2</t>
  </si>
  <si>
    <t>68</t>
  </si>
  <si>
    <t>40445619</t>
  </si>
  <si>
    <t>zákazové, příkazové dopravní značky B1-B34, C1-15 500mm</t>
  </si>
  <si>
    <t>1651960735</t>
  </si>
  <si>
    <t>"B2" 1</t>
  </si>
  <si>
    <t>69</t>
  </si>
  <si>
    <t>40445650</t>
  </si>
  <si>
    <t>dodatkové tabulky E7, E12, E13 500x300mm</t>
  </si>
  <si>
    <t>-1842341516</t>
  </si>
  <si>
    <t>"E12b" 1</t>
  </si>
  <si>
    <t>"E12a" 1</t>
  </si>
  <si>
    <t>70</t>
  </si>
  <si>
    <t>40445621</t>
  </si>
  <si>
    <t>informativní značky provozní IP1-IP3, IP4b-IP7, IP10a, b 500x500mm</t>
  </si>
  <si>
    <t>391953011</t>
  </si>
  <si>
    <t>"IP4b" 1</t>
  </si>
  <si>
    <t>71</t>
  </si>
  <si>
    <t>40445651</t>
  </si>
  <si>
    <t>informativní značky zónové IZ1, IZ2, IZ8, IZ9 1000x1000mm</t>
  </si>
  <si>
    <t>-1567903435</t>
  </si>
  <si>
    <t>"IZ8a" 2</t>
  </si>
  <si>
    <t>"IZ8b" 2</t>
  </si>
  <si>
    <t>72</t>
  </si>
  <si>
    <t>914511112</t>
  </si>
  <si>
    <t>Montáž sloupku dopravních značek délky do 3,5 m s betonovým základem a patkou D 60 mm</t>
  </si>
  <si>
    <t>2110140122</t>
  </si>
  <si>
    <t>Montáž sloupku dopravních značek délky do 3,5 m do hliníkové patky pro sloupek D 60 mm</t>
  </si>
  <si>
    <t>https://podminky.urs.cz/item/CS_URS_2025_01/914511112</t>
  </si>
  <si>
    <t>"nové" 1+2+2+1</t>
  </si>
  <si>
    <t>73</t>
  </si>
  <si>
    <t>40445225</t>
  </si>
  <si>
    <t>sloupek pro dopravní značku Zn D 60mm v 3,5m</t>
  </si>
  <si>
    <t>-1550184429</t>
  </si>
  <si>
    <t>74</t>
  </si>
  <si>
    <t>915111115</t>
  </si>
  <si>
    <t>Vodorovné dopravní značení dělící čáry souvislé š 125 mm základní žlutá barva</t>
  </si>
  <si>
    <t>-717585067</t>
  </si>
  <si>
    <t>Vodorovné dopravní značení stříkané barvou dělící čára šířky 125 mm souvislá žlutá základní</t>
  </si>
  <si>
    <t>https://podminky.urs.cz/item/CS_URS_2025_01/915111115</t>
  </si>
  <si>
    <t>75</t>
  </si>
  <si>
    <t>915611111</t>
  </si>
  <si>
    <t>Předznačení vodorovného liniového značení</t>
  </si>
  <si>
    <t>-1966703172</t>
  </si>
  <si>
    <t>Předznačení pro vodorovné značení stříkané barvou nebo prováděné z nátěrových hmot liniové dělicí čáry, vodicí proužky</t>
  </si>
  <si>
    <t>https://podminky.urs.cz/item/CS_URS_2025_01/915611111</t>
  </si>
  <si>
    <t>76</t>
  </si>
  <si>
    <t>916131213</t>
  </si>
  <si>
    <t>Osazení silničního obrubníku betonového stojatého s boční opěrou do lože z betonu prostého</t>
  </si>
  <si>
    <t>-1631392600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</si>
  <si>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</si>
  <si>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</si>
  <si>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276+45+1,6+7+268</t>
  </si>
  <si>
    <t>77</t>
  </si>
  <si>
    <t>59217031</t>
  </si>
  <si>
    <t>obrubník silniční betonový 1000x150x250mm</t>
  </si>
  <si>
    <t>1420656083</t>
  </si>
  <si>
    <t>276</t>
  </si>
  <si>
    <t>276*1,02 'Přepočtené koeficientem množství</t>
  </si>
  <si>
    <t>78</t>
  </si>
  <si>
    <t>59217029</t>
  </si>
  <si>
    <t>obrubník silniční betonový nájezdový 1000x150x150mm</t>
  </si>
  <si>
    <t>-17354596</t>
  </si>
  <si>
    <t>268</t>
  </si>
  <si>
    <t>268*1,02 'Přepočtené koeficientem množství</t>
  </si>
  <si>
    <t>79</t>
  </si>
  <si>
    <t>59217030</t>
  </si>
  <si>
    <t>obrubník silniční betonový přechodový 1000x150x150-250mm</t>
  </si>
  <si>
    <t>-777125932</t>
  </si>
  <si>
    <t>45*1,02 'Přepočtené koeficientem množství</t>
  </si>
  <si>
    <t>80</t>
  </si>
  <si>
    <t>59217035</t>
  </si>
  <si>
    <t>obrubník betonový obloukový vnější 780x150x250mm</t>
  </si>
  <si>
    <t>2065169671</t>
  </si>
  <si>
    <t>"R0,5" 1,6</t>
  </si>
  <si>
    <t>"R2" 7</t>
  </si>
  <si>
    <t>8,6*1,02 'Přepočtené koeficientem množství</t>
  </si>
  <si>
    <t>81</t>
  </si>
  <si>
    <t>916133112</t>
  </si>
  <si>
    <t>Osazení silničního obrubníku betonového ke kruhovým objezdům do lože z betonu prostého s boční opěrou</t>
  </si>
  <si>
    <t>-736148010</t>
  </si>
  <si>
    <t>Osazení silničního obrubníku ke kruhovým objezdům se zřízením lože tl. do 150 mm, s vyplněním a zatřením spár cementovou maltou betonového, do lože z betonu prostého s boční opěrou</t>
  </si>
  <si>
    <t>https://podminky.urs.cz/item/CS_URS_2025_01/916133112</t>
  </si>
  <si>
    <t>Poznámka k položce:_x000D_
třída betonu dle PD</t>
  </si>
  <si>
    <t>22,6+0,6+0,6</t>
  </si>
  <si>
    <t>82</t>
  </si>
  <si>
    <t>59217056</t>
  </si>
  <si>
    <t>obrubník betonový pro kruhový objezd přechodový R0,5 200x600x300mm</t>
  </si>
  <si>
    <t>-2000378241</t>
  </si>
  <si>
    <t>0,6+0,6</t>
  </si>
  <si>
    <t>83</t>
  </si>
  <si>
    <t>59217057</t>
  </si>
  <si>
    <t>obrubník betonový pro kruhový objezd přímý 200x600x300mm</t>
  </si>
  <si>
    <t>-1284983409</t>
  </si>
  <si>
    <t>22,6</t>
  </si>
  <si>
    <t>22,6*1,02 'Přepočtené koeficientem množství</t>
  </si>
  <si>
    <t>84</t>
  </si>
  <si>
    <t>916231213</t>
  </si>
  <si>
    <t>Osazení chodníkového obrubníku betonového stojatého s boční opěrou do lože z betonu prostého</t>
  </si>
  <si>
    <t>2061140270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</si>
  <si>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</si>
  <si>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</si>
  <si>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534</t>
  </si>
  <si>
    <t>85</t>
  </si>
  <si>
    <t>59217017</t>
  </si>
  <si>
    <t>obrubník betonový chodníkový 1000x100x250mm</t>
  </si>
  <si>
    <t>-1424366070</t>
  </si>
  <si>
    <t>534*1,02 'Přepočtené koeficientem množství</t>
  </si>
  <si>
    <t>919732211</t>
  </si>
  <si>
    <t>Styčná spára napojení nového živičného povrchu na stávající za tepla š 15 mm hl 25 mm s prořezáním</t>
  </si>
  <si>
    <t>519259814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</si>
  <si>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</si>
  <si>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</si>
  <si>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87</t>
  </si>
  <si>
    <t>919735112</t>
  </si>
  <si>
    <t>Řezání stávajícího živičného krytu hl přes 50 do 100 mm</t>
  </si>
  <si>
    <t>1018375053</t>
  </si>
  <si>
    <t>Řezání stávajícího živičného krytu nebo podkladu hloubky přes 50 do 100 mm</t>
  </si>
  <si>
    <t>https://podminky.urs.cz/item/CS_URS_2025_01/919735112</t>
  </si>
  <si>
    <t>935114211</t>
  </si>
  <si>
    <t>Osazení mikroštěrbinového odvodňovacího betonového žlabu 220x260 mm bez vnitřního spádu</t>
  </si>
  <si>
    <t>1853964506</t>
  </si>
  <si>
    <t>Osazení štěrbinového odvodňovacího betonového žlabu rozměru 220x260 mm (mikroštěrbinového) bez vnitřního spádu</t>
  </si>
  <si>
    <t>https://podminky.urs.cz/item/CS_URS_2025_01/935114211</t>
  </si>
  <si>
    <t>89</t>
  </si>
  <si>
    <t>59221012</t>
  </si>
  <si>
    <t>trouba mikroštěrbinová s přerušovanou štěrbinou betonová bez vnitřního spádu 220x260mm</t>
  </si>
  <si>
    <t>219320469</t>
  </si>
  <si>
    <t>90</t>
  </si>
  <si>
    <t>935114213</t>
  </si>
  <si>
    <t>Osazení záslepky mikroštěrbinového odvodňovacího betonového žlabu 220x260 mm</t>
  </si>
  <si>
    <t>-1336907641</t>
  </si>
  <si>
    <t>Osazení štěrbinového odvodňovacího betonového žlabu rozměru 220x260 mm (mikroštěrbinového) záslepky</t>
  </si>
  <si>
    <t>https://podminky.urs.cz/item/CS_URS_2025_01/935114213</t>
  </si>
  <si>
    <t>91</t>
  </si>
  <si>
    <t>59221641</t>
  </si>
  <si>
    <t>záslepka pro mikroštěrbinovou troubu 220x260x120mm</t>
  </si>
  <si>
    <t>-957577385</t>
  </si>
  <si>
    <t>92</t>
  </si>
  <si>
    <t>935114215</t>
  </si>
  <si>
    <t>Osazení vpusťového kompletu mikroštěrbinového odvodňovacího betonového žlabu 220x260 mm</t>
  </si>
  <si>
    <t>402025484</t>
  </si>
  <si>
    <t>Osazení štěrbinového odvodňovacího betonového žlabu rozměru 220x260 mm (mikroštěrbinového) vpusťového kompletu</t>
  </si>
  <si>
    <t>https://podminky.urs.cz/item/CS_URS_2025_01/935114215</t>
  </si>
  <si>
    <t>93</t>
  </si>
  <si>
    <t>59221636</t>
  </si>
  <si>
    <t>vpusťový komplet pro mikroštěrbinovou troubu 220x260x1000mm</t>
  </si>
  <si>
    <t>-778695813</t>
  </si>
  <si>
    <t>94</t>
  </si>
  <si>
    <t>979024443</t>
  </si>
  <si>
    <t>Očištění vybouraných obrubníků a krajníků silničních</t>
  </si>
  <si>
    <t>-569323483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</si>
  <si>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</si>
  <si>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https://podminky.urs.cz/item/CS_URS_2025_01/979024443</t>
  </si>
  <si>
    <t>550</t>
  </si>
  <si>
    <t>96</t>
  </si>
  <si>
    <t>Bourání konstrukcí</t>
  </si>
  <si>
    <t>113107221</t>
  </si>
  <si>
    <t>Odstranění podkladu z kameniva drceného tl do 100 mm strojně pl přes 200 m2</t>
  </si>
  <si>
    <t>58079994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</si>
  <si>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</si>
  <si>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https://podminky.urs.cz/item/CS_URS_2025_01/113107221</t>
  </si>
  <si>
    <t>3012</t>
  </si>
  <si>
    <t>113154543</t>
  </si>
  <si>
    <t>Frézování živičného krytu tl 50 mm pruh š přes 1 m pl přes 500 do 2000 m2</t>
  </si>
  <si>
    <t>-1870189276</t>
  </si>
  <si>
    <t>Frézování živičného podkladu nebo krytu s naložením hmot na dopravní prostředek plochy přes 500 do 2 000 m2 pruhu šířky přes 1 m, tloušťky vrstvy 50 mm</t>
  </si>
  <si>
    <t>https://podminky.urs.cz/item/CS_URS_2025_01/113154543</t>
  </si>
  <si>
    <t>2850+2843</t>
  </si>
  <si>
    <t>97</t>
  </si>
  <si>
    <t>113201112</t>
  </si>
  <si>
    <t>Vytrhání obrub silničních ležatých</t>
  </si>
  <si>
    <t>585707338</t>
  </si>
  <si>
    <t>Vytrhání obrub s vybouráním lože, s přemístěním hmot na skládku na vzdálenost do 3 m nebo s naložením na dopravní prostředek silničních ležatých</t>
  </si>
  <si>
    <t>https://podminky.urs.cz/item/CS_URS_2025_01/113201112</t>
  </si>
  <si>
    <t>"kamenné OP" 550</t>
  </si>
  <si>
    <t>98</t>
  </si>
  <si>
    <t>113202111</t>
  </si>
  <si>
    <t>Vytrhání obrub krajníků obrubníků stojatých</t>
  </si>
  <si>
    <t>605662998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</si>
  <si>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</si>
  <si>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</si>
  <si>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"betonové" 56</t>
  </si>
  <si>
    <t>99</t>
  </si>
  <si>
    <t>966006132</t>
  </si>
  <si>
    <t>Odstranění značek dopravních nebo orientačních se sloupky s betonovými patkami</t>
  </si>
  <si>
    <t>611658299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</si>
  <si>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</si>
  <si>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</si>
  <si>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2+1</t>
  </si>
  <si>
    <t>100</t>
  </si>
  <si>
    <t>966006211</t>
  </si>
  <si>
    <t>Odstranění svislých dopravních značek ze sloupů, sloupků nebo konzol</t>
  </si>
  <si>
    <t>-970149325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</si>
  <si>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</si>
  <si>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https://podminky.urs.cz/item/CS_URS_2025_01/966006211</t>
  </si>
  <si>
    <t>997</t>
  </si>
  <si>
    <t>Přesun sutě</t>
  </si>
  <si>
    <t>101</t>
  </si>
  <si>
    <t>997221551</t>
  </si>
  <si>
    <t>Vodorovná doprava suti ze sypkých materiálů do 1 km</t>
  </si>
  <si>
    <t>-1231302113</t>
  </si>
  <si>
    <t>Vodorovná doprava suti bez naložení, ale se složením a s hrubým urovnáním ze sypkých materiálů, na vzdálenost do 1 km</t>
  </si>
  <si>
    <t>https://podminky.urs.cz/item/CS_URS_2025_01/997221551</t>
  </si>
  <si>
    <t>"podklad na trvalou/recyklační skládku" 512,04</t>
  </si>
  <si>
    <t>"frézink na trvalou/recyklační skládku" 654,695</t>
  </si>
  <si>
    <t>102</t>
  </si>
  <si>
    <t>997221559</t>
  </si>
  <si>
    <t>Příplatek ZKD 1 km u vodorovné dopravy suti ze sypkých materiálů</t>
  </si>
  <si>
    <t>-742020670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</si>
  <si>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</si>
  <si>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</si>
  <si>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"podklad na trvalou/recyklační skládku" 512,04*9</t>
  </si>
  <si>
    <t>"frézink na trvalou/recyklační skládku" 654,695*9</t>
  </si>
  <si>
    <t>103</t>
  </si>
  <si>
    <t>997221561</t>
  </si>
  <si>
    <t>Vodorovná doprava suti z kusových materiálů do 1 km</t>
  </si>
  <si>
    <t>-76206588</t>
  </si>
  <si>
    <t>Vodorovná doprava suti bez naložení, ale se složením a s hrubým urovnáním z kusových materiálů, na vzdálenost do 1 km</t>
  </si>
  <si>
    <t>https://podminky.urs.cz/item/CS_URS_2025_01/997221561</t>
  </si>
  <si>
    <t>"beton na trvalou/recyklační skládku" 11,48+0,246+550*(0,29-0,125)+7,298+4,34+3,2+2,4</t>
  </si>
  <si>
    <t>"obruby na skládku stavebníka, bez poplatku" 550*(0,125)</t>
  </si>
  <si>
    <t>104</t>
  </si>
  <si>
    <t>997221569</t>
  </si>
  <si>
    <t>Příplatek ZKD 1 km u vodorovné dopravy suti z kusových materiálů</t>
  </si>
  <si>
    <t>-363774613</t>
  </si>
  <si>
    <t>https://podminky.urs.cz/item/CS_URS_2025_01/997221569</t>
  </si>
  <si>
    <t>"beton na trvalou/recyklační skládku" (11,48+0,246+550*(0,29-0,125)+7,298+4,34+3,2+2,4)*9</t>
  </si>
  <si>
    <t>"obruby na skládku stavebníka, bez poplatku" (550*(0,125))*2</t>
  </si>
  <si>
    <t>105</t>
  </si>
  <si>
    <t>997221611</t>
  </si>
  <si>
    <t>Nakládání suti na dopravní prostředky pro vodorovnou dopravu</t>
  </si>
  <si>
    <t>-170160681</t>
  </si>
  <si>
    <t>Nakládání na dopravní prostředky pro vodorovnou dopravu suti</t>
  </si>
  <si>
    <t>https://podminky.urs.cz/item/CS_URS_2025_01/997221611</t>
  </si>
  <si>
    <t>Poznámka k položce:_x000D_
kamenné obruby</t>
  </si>
  <si>
    <t>(550*(0,125))</t>
  </si>
  <si>
    <t>106</t>
  </si>
  <si>
    <t>997221861</t>
  </si>
  <si>
    <t>Poplatek za uložení na recyklační skládce (skládkovné) stavebního odpadu z prostého betonu pod kódem 17 01 01</t>
  </si>
  <si>
    <t>-1765999811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</si>
  <si>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</si>
  <si>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</si>
  <si>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11,48+0,246+550*(0,29-0,125)+7,298+4,34+3,2+2,4</t>
  </si>
  <si>
    <t>107</t>
  </si>
  <si>
    <t>997221873</t>
  </si>
  <si>
    <t>Poplatek za uložení na recyklační skládce (skládkovné) stavebního odpadu zeminy a kamení zatříděného do Katalogu odpadů pod kódem 17 05 04</t>
  </si>
  <si>
    <t>-1865878909</t>
  </si>
  <si>
    <t>https://podminky.urs.cz/item/CS_URS_2025_01/997221873</t>
  </si>
  <si>
    <t>512,04</t>
  </si>
  <si>
    <t>108</t>
  </si>
  <si>
    <t>997221875</t>
  </si>
  <si>
    <t>Poplatek za uložení na recyklační skládce (skládkovné) stavebního odpadu asfaltového bez obsahu dehtu zatříděného do Katalogu odpadů pod kódem 17 03 02</t>
  </si>
  <si>
    <t>-134232511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</si>
  <si>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</si>
  <si>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</si>
  <si>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654,695</t>
  </si>
  <si>
    <t>998</t>
  </si>
  <si>
    <t>Přesun hmot</t>
  </si>
  <si>
    <t>109</t>
  </si>
  <si>
    <t>998223011</t>
  </si>
  <si>
    <t>Přesun hmot pro pozemní komunikace s krytem dlážděným</t>
  </si>
  <si>
    <t>-1844698558</t>
  </si>
  <si>
    <t>Přesun hmot pro pozemní komunikace s krytem dlážděným dopravní vzdálenost do 200 m jakékoliv délky objektu</t>
  </si>
  <si>
    <t>https://podminky.urs.cz/item/CS_URS_2025_01/998223011</t>
  </si>
  <si>
    <t>Práce a dodávky M</t>
  </si>
  <si>
    <t>46-M</t>
  </si>
  <si>
    <t>Zemní práce při extr.mont.pracích</t>
  </si>
  <si>
    <t>110</t>
  </si>
  <si>
    <t>460161142</t>
  </si>
  <si>
    <t>Hloubení kabelových rýh ručně š 35 cm hl 50 cm v hornině tř I skupiny 3</t>
  </si>
  <si>
    <t>685416415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</si>
  <si>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</si>
  <si>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https://podminky.urs.cz/item/CS_URS_2025_01/460161142</t>
  </si>
  <si>
    <t>111</t>
  </si>
  <si>
    <t>460341113</t>
  </si>
  <si>
    <t>Vodorovné přemístění horniny jakékoliv třídy dopravními prostředky při elektromontážích přes 500 do 1000 m</t>
  </si>
  <si>
    <t>-865106786</t>
  </si>
  <si>
    <t>Vodorovné přemístění (odvoz) horniny dopravními prostředky včetně složení, bez naložení a rozprostření jakékoliv třídy, na vzdálenost přes 500 do 1000 m</t>
  </si>
  <si>
    <t>https://podminky.urs.cz/item/CS_URS_2025_01/460341113</t>
  </si>
  <si>
    <t>2,3</t>
  </si>
  <si>
    <t>112</t>
  </si>
  <si>
    <t>460341121</t>
  </si>
  <si>
    <t>Příplatek k vodorovnému přemístění horniny dopravními prostředky při elektromontážích za každých dalších i započatých 1000 m</t>
  </si>
  <si>
    <t>1839020096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</si>
  <si>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</si>
  <si>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https://podminky.urs.cz/item/CS_URS_2025_01/460341121</t>
  </si>
  <si>
    <t>2,3*9</t>
  </si>
  <si>
    <t>113</t>
  </si>
  <si>
    <t>460361121</t>
  </si>
  <si>
    <t>Poplatek za uložení zeminy na recyklační skládce (skládkovné) kód odpadu 17 05 04</t>
  </si>
  <si>
    <t>-1513229248</t>
  </si>
  <si>
    <t>Poplatek (skládkovné) za uložení zeminy na recyklační skládce zatříděné do Katalogu odpadů pod kódem 17 05 04</t>
  </si>
  <si>
    <t>https://podminky.urs.cz/item/CS_URS_2025_01/460361121</t>
  </si>
  <si>
    <t>2,3*1,8 'Přepočtené koeficientem množství</t>
  </si>
  <si>
    <t>114</t>
  </si>
  <si>
    <t>460431152</t>
  </si>
  <si>
    <t>Zásyp kabelových rýh ručně se zhutněním š 35 cm hl 50 cm z horniny tř I skupiny 3</t>
  </si>
  <si>
    <t>1314786556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</si>
  <si>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</si>
  <si>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https://podminky.urs.cz/item/CS_URS_2025_01/460431152</t>
  </si>
  <si>
    <t>115</t>
  </si>
  <si>
    <t>460661112</t>
  </si>
  <si>
    <t>Kabelové lože z písku pro kabely nn bez zakrytí š lože přes 35 do 50 cm</t>
  </si>
  <si>
    <t>-572374408</t>
  </si>
  <si>
    <t>Kabelové lože z písku včetně podsypu, zhutnění a urovnání povrchu pro kabely nn bez zakrytí, šířky přes 35 do 50 cm</t>
  </si>
  <si>
    <t>https://podminky.urs.cz/item/CS_URS_2025_01/460661112</t>
  </si>
  <si>
    <t>116</t>
  </si>
  <si>
    <t>460671113</t>
  </si>
  <si>
    <t>Výstražná fólie pro krytí kabelů šířky přes 25 do 34 cm</t>
  </si>
  <si>
    <t>1689579227</t>
  </si>
  <si>
    <t>Výstražné prvky pro krytí kabelů včetně vyrovnání povrchu rýhy, rozvinutí a uložení fólie, šířky přes 25 do 35 cm</t>
  </si>
  <si>
    <t>https://podminky.urs.cz/item/CS_URS_2025_01/460671113</t>
  </si>
  <si>
    <t>117</t>
  </si>
  <si>
    <t>460791114</t>
  </si>
  <si>
    <t>Montáž trubek ochranných plastových uložených volně do rýhy tuhých D přes 90 do 110 mm</t>
  </si>
  <si>
    <t>1787237539</t>
  </si>
  <si>
    <t>Montáž trubek ochranných uložených volně do rýhy plastových tuhých, vnitřního průměru přes 90 do 110 mm</t>
  </si>
  <si>
    <t>https://podminky.urs.cz/item/CS_URS_2025_01/460791114</t>
  </si>
  <si>
    <t>118</t>
  </si>
  <si>
    <t>34571098</t>
  </si>
  <si>
    <t>trubka elektroinstalační dělená (chránička) D 100/110mm, HDPE</t>
  </si>
  <si>
    <t>128</t>
  </si>
  <si>
    <t>-1423375098</t>
  </si>
  <si>
    <t>67*1,05 'Přepočtené koeficientem množství</t>
  </si>
  <si>
    <t>119</t>
  </si>
  <si>
    <t>469981111</t>
  </si>
  <si>
    <t>Přesun hmot pro pomocné stavební práce při elektromotážích</t>
  </si>
  <si>
    <t>233330905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</si>
  <si>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</si>
  <si>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</si>
  <si>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</si>
  <si>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</si>
  <si>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</si>
  <si>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geodetické a projektové práce</t>
  </si>
  <si>
    <t>120</t>
  </si>
  <si>
    <t>012164000</t>
  </si>
  <si>
    <t>Vytyčení a zaměření inženýrských sítí</t>
  </si>
  <si>
    <t>kpl</t>
  </si>
  <si>
    <t>1024</t>
  </si>
  <si>
    <t>-523510938</t>
  </si>
  <si>
    <t>https://podminky.urs.cz/item/CS_URS_2025_01/012164000</t>
  </si>
  <si>
    <t>121</t>
  </si>
  <si>
    <t>012303000</t>
  </si>
  <si>
    <t>Zeměměřičské práce při provádění stavby</t>
  </si>
  <si>
    <t>1468794973</t>
  </si>
  <si>
    <t>https://podminky.urs.cz/item/CS_URS_2025_01/012303000</t>
  </si>
  <si>
    <t>122</t>
  </si>
  <si>
    <t>012444000</t>
  </si>
  <si>
    <t>Geodetické měření skutečného provedení stavby</t>
  </si>
  <si>
    <t>1199543481</t>
  </si>
  <si>
    <t>https://podminky.urs.cz/item/CS_URS_2025_01/012444000</t>
  </si>
  <si>
    <t>123</t>
  </si>
  <si>
    <t>013274000</t>
  </si>
  <si>
    <t>Pasportizace objektu před započetím prací</t>
  </si>
  <si>
    <t>685055092</t>
  </si>
  <si>
    <t>https://podminky.urs.cz/item/CS_URS_2025_01/013274000</t>
  </si>
  <si>
    <t>124</t>
  </si>
  <si>
    <t>013284000</t>
  </si>
  <si>
    <t>Pasportizace objektu po provedení prací</t>
  </si>
  <si>
    <t>-2051719662</t>
  </si>
  <si>
    <t>https://podminky.urs.cz/item/CS_URS_2025_01/013284000</t>
  </si>
  <si>
    <t>VRN3</t>
  </si>
  <si>
    <t>Zařízení staveniště</t>
  </si>
  <si>
    <t>125</t>
  </si>
  <si>
    <t>030001000</t>
  </si>
  <si>
    <t>-990802184</t>
  </si>
  <si>
    <t>https://podminky.urs.cz/item/CS_URS_2025_01/030001000</t>
  </si>
  <si>
    <t>Poznámka k položce:_x000D_
Kompletní zařízení staveniště pro celou stavbu  včetně zajištění potřebných povolení a rozhodnutí.   _x000D_
Položka zahrnuje náklady spojené se staveništními komunikacemi, vstupem a vjezdem na staveniště, nasvětlení výkopů a lávky přes výkopy,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za spotřebované energie, plyn a vodu atd. v době výstavby až do předání díla.Zajištění údržby veřejných komunikací a komunikací pro pěší v průběhu celé stavby, včetně případné zimní údržby.</t>
  </si>
  <si>
    <t>126</t>
  </si>
  <si>
    <t>034303000</t>
  </si>
  <si>
    <t>Dopravní značení na staveništi</t>
  </si>
  <si>
    <t>340864257</t>
  </si>
  <si>
    <t>https://podminky.urs.cz/item/CS_URS_2025_01/034303000</t>
  </si>
  <si>
    <t>VRN4</t>
  </si>
  <si>
    <t>Inženýrská činnost</t>
  </si>
  <si>
    <t>127</t>
  </si>
  <si>
    <t>043002000</t>
  </si>
  <si>
    <t>Zkoušky a ostatní měření</t>
  </si>
  <si>
    <t>1815553239</t>
  </si>
  <si>
    <t>https://podminky.urs.cz/item/CS_URS_2025_01/043002000</t>
  </si>
  <si>
    <t>Poznámka k položce:_x000D_
ostatní zkoušky potřebné v rámci stavby</t>
  </si>
  <si>
    <t>043154000</t>
  </si>
  <si>
    <t>Zkoušky hutnicí</t>
  </si>
  <si>
    <t>415277604</t>
  </si>
  <si>
    <t>https://podminky.urs.cz/item/CS_URS_2025_01/043154000</t>
  </si>
  <si>
    <t>VRN9</t>
  </si>
  <si>
    <t>Ostatní náklady</t>
  </si>
  <si>
    <t>129</t>
  </si>
  <si>
    <t>091704000</t>
  </si>
  <si>
    <t>Náklady na údržbu</t>
  </si>
  <si>
    <t>190118554</t>
  </si>
  <si>
    <t>https://podminky.urs.cz/item/CS_URS_2025_01/091704000</t>
  </si>
  <si>
    <t xml:space="preserve">Poznámka k položce:_x000D_
Průběžný denní úklid stavby zahrnující i případné zkrápění vozovek/staveniště proti zamezení prašnosti či pro odstranění nečistot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</si>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</sst>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1951112" TargetMode="External"/><Relationship Id="rId18" Type="http://schemas.openxmlformats.org/officeDocument/2006/relationships/hyperlink" Target="https://podminky.urs.cz/item/CS_URS_2025_01/211971121" TargetMode="External"/><Relationship Id="rId26" Type="http://schemas.openxmlformats.org/officeDocument/2006/relationships/hyperlink" Target="https://podminky.urs.cz/item/CS_URS_2025_01/567121111" TargetMode="External"/><Relationship Id="rId39" Type="http://schemas.openxmlformats.org/officeDocument/2006/relationships/hyperlink" Target="https://podminky.urs.cz/item/CS_URS_2025_01/899132212" TargetMode="External"/><Relationship Id="rId21" Type="http://schemas.openxmlformats.org/officeDocument/2006/relationships/hyperlink" Target="https://podminky.urs.cz/item/CS_URS_2025_01/452311141" TargetMode="External"/><Relationship Id="rId34" Type="http://schemas.openxmlformats.org/officeDocument/2006/relationships/hyperlink" Target="https://podminky.urs.cz/item/CS_URS_2025_01/871313121" TargetMode="External"/><Relationship Id="rId42" Type="http://schemas.openxmlformats.org/officeDocument/2006/relationships/hyperlink" Target="https://podminky.urs.cz/item/CS_URS_2025_01/899722113" TargetMode="External"/><Relationship Id="rId47" Type="http://schemas.openxmlformats.org/officeDocument/2006/relationships/hyperlink" Target="https://podminky.urs.cz/item/CS_URS_2025_01/915611111" TargetMode="External"/><Relationship Id="rId50" Type="http://schemas.openxmlformats.org/officeDocument/2006/relationships/hyperlink" Target="https://podminky.urs.cz/item/CS_URS_2025_01/916231213" TargetMode="External"/><Relationship Id="rId55" Type="http://schemas.openxmlformats.org/officeDocument/2006/relationships/hyperlink" Target="https://podminky.urs.cz/item/CS_URS_2025_01/935114215" TargetMode="External"/><Relationship Id="rId63" Type="http://schemas.openxmlformats.org/officeDocument/2006/relationships/hyperlink" Target="https://podminky.urs.cz/item/CS_URS_2025_01/997221551" TargetMode="External"/><Relationship Id="rId68" Type="http://schemas.openxmlformats.org/officeDocument/2006/relationships/hyperlink" Target="https://podminky.urs.cz/item/CS_URS_2025_01/997221861" TargetMode="External"/><Relationship Id="rId76" Type="http://schemas.openxmlformats.org/officeDocument/2006/relationships/hyperlink" Target="https://podminky.urs.cz/item/CS_URS_2025_01/460431152" TargetMode="External"/><Relationship Id="rId84" Type="http://schemas.openxmlformats.org/officeDocument/2006/relationships/hyperlink" Target="https://podminky.urs.cz/item/CS_URS_2025_01/013274000" TargetMode="External"/><Relationship Id="rId89" Type="http://schemas.openxmlformats.org/officeDocument/2006/relationships/hyperlink" Target="https://podminky.urs.cz/item/CS_URS_2025_01/043154000" TargetMode="External"/><Relationship Id="rId7" Type="http://schemas.openxmlformats.org/officeDocument/2006/relationships/hyperlink" Target="https://podminky.urs.cz/item/CS_URS_2025_01/171201231" TargetMode="External"/><Relationship Id="rId71" Type="http://schemas.openxmlformats.org/officeDocument/2006/relationships/hyperlink" Target="https://podminky.urs.cz/item/CS_URS_2025_01/998223011" TargetMode="External"/><Relationship Id="rId92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132251102" TargetMode="External"/><Relationship Id="rId16" Type="http://schemas.openxmlformats.org/officeDocument/2006/relationships/hyperlink" Target="https://podminky.urs.cz/item/CS_URS_2025_01/185804312" TargetMode="External"/><Relationship Id="rId29" Type="http://schemas.openxmlformats.org/officeDocument/2006/relationships/hyperlink" Target="https://podminky.urs.cz/item/CS_URS_2025_01/596211111" TargetMode="External"/><Relationship Id="rId11" Type="http://schemas.openxmlformats.org/officeDocument/2006/relationships/hyperlink" Target="https://podminky.urs.cz/item/CS_URS_2025_01/181351003" TargetMode="External"/><Relationship Id="rId24" Type="http://schemas.openxmlformats.org/officeDocument/2006/relationships/hyperlink" Target="https://podminky.urs.cz/item/CS_URS_2025_01/564831111" TargetMode="External"/><Relationship Id="rId32" Type="http://schemas.openxmlformats.org/officeDocument/2006/relationships/hyperlink" Target="https://podminky.urs.cz/item/CS_URS_2025_01/596412112" TargetMode="External"/><Relationship Id="rId37" Type="http://schemas.openxmlformats.org/officeDocument/2006/relationships/hyperlink" Target="https://podminky.urs.cz/item/CS_URS_2025_01/895941313" TargetMode="External"/><Relationship Id="rId40" Type="http://schemas.openxmlformats.org/officeDocument/2006/relationships/hyperlink" Target="https://podminky.urs.cz/item/CS_URS_2025_01/899203211" TargetMode="External"/><Relationship Id="rId45" Type="http://schemas.openxmlformats.org/officeDocument/2006/relationships/hyperlink" Target="https://podminky.urs.cz/item/CS_URS_2025_01/914511112" TargetMode="External"/><Relationship Id="rId53" Type="http://schemas.openxmlformats.org/officeDocument/2006/relationships/hyperlink" Target="https://podminky.urs.cz/item/CS_URS_2025_01/935114211" TargetMode="External"/><Relationship Id="rId58" Type="http://schemas.openxmlformats.org/officeDocument/2006/relationships/hyperlink" Target="https://podminky.urs.cz/item/CS_URS_2025_01/113154543" TargetMode="External"/><Relationship Id="rId66" Type="http://schemas.openxmlformats.org/officeDocument/2006/relationships/hyperlink" Target="https://podminky.urs.cz/item/CS_URS_2025_01/997221569" TargetMode="External"/><Relationship Id="rId74" Type="http://schemas.openxmlformats.org/officeDocument/2006/relationships/hyperlink" Target="https://podminky.urs.cz/item/CS_URS_2025_01/460341121" TargetMode="External"/><Relationship Id="rId79" Type="http://schemas.openxmlformats.org/officeDocument/2006/relationships/hyperlink" Target="https://podminky.urs.cz/item/CS_URS_2025_01/460791114" TargetMode="External"/><Relationship Id="rId87" Type="http://schemas.openxmlformats.org/officeDocument/2006/relationships/hyperlink" Target="https://podminky.urs.cz/item/CS_URS_2025_01/034303000" TargetMode="External"/><Relationship Id="rId5" Type="http://schemas.openxmlformats.org/officeDocument/2006/relationships/hyperlink" Target="https://podminky.urs.cz/item/CS_URS_2025_01/162751117" TargetMode="External"/><Relationship Id="rId61" Type="http://schemas.openxmlformats.org/officeDocument/2006/relationships/hyperlink" Target="https://podminky.urs.cz/item/CS_URS_2025_01/966006132" TargetMode="External"/><Relationship Id="rId82" Type="http://schemas.openxmlformats.org/officeDocument/2006/relationships/hyperlink" Target="https://podminky.urs.cz/item/CS_URS_2025_01/012303000" TargetMode="External"/><Relationship Id="rId90" Type="http://schemas.openxmlformats.org/officeDocument/2006/relationships/hyperlink" Target="https://podminky.urs.cz/item/CS_URS_2025_01/091704000" TargetMode="External"/><Relationship Id="rId19" Type="http://schemas.openxmlformats.org/officeDocument/2006/relationships/hyperlink" Target="https://podminky.urs.cz/item/CS_URS_2025_01/212752402" TargetMode="External"/><Relationship Id="rId14" Type="http://schemas.openxmlformats.org/officeDocument/2006/relationships/hyperlink" Target="https://podminky.urs.cz/item/CS_URS_2025_01/183402121" TargetMode="External"/><Relationship Id="rId22" Type="http://schemas.openxmlformats.org/officeDocument/2006/relationships/hyperlink" Target="https://podminky.urs.cz/item/CS_URS_2025_01/564811111" TargetMode="External"/><Relationship Id="rId27" Type="http://schemas.openxmlformats.org/officeDocument/2006/relationships/hyperlink" Target="https://podminky.urs.cz/item/CS_URS_2025_01/577134121" TargetMode="External"/><Relationship Id="rId30" Type="http://schemas.openxmlformats.org/officeDocument/2006/relationships/hyperlink" Target="https://podminky.urs.cz/item/CS_URS_2025_01/596212210" TargetMode="External"/><Relationship Id="rId35" Type="http://schemas.openxmlformats.org/officeDocument/2006/relationships/hyperlink" Target="https://podminky.urs.cz/item/CS_URS_2025_01/890411851" TargetMode="External"/><Relationship Id="rId43" Type="http://schemas.openxmlformats.org/officeDocument/2006/relationships/hyperlink" Target="https://podminky.urs.cz/item/CS_URS_2025_01/911381215" TargetMode="External"/><Relationship Id="rId48" Type="http://schemas.openxmlformats.org/officeDocument/2006/relationships/hyperlink" Target="https://podminky.urs.cz/item/CS_URS_2025_01/916131213" TargetMode="External"/><Relationship Id="rId56" Type="http://schemas.openxmlformats.org/officeDocument/2006/relationships/hyperlink" Target="https://podminky.urs.cz/item/CS_URS_2025_01/979024443" TargetMode="External"/><Relationship Id="rId64" Type="http://schemas.openxmlformats.org/officeDocument/2006/relationships/hyperlink" Target="https://podminky.urs.cz/item/CS_URS_2025_01/997221559" TargetMode="External"/><Relationship Id="rId69" Type="http://schemas.openxmlformats.org/officeDocument/2006/relationships/hyperlink" Target="https://podminky.urs.cz/item/CS_URS_2025_01/997221873" TargetMode="External"/><Relationship Id="rId77" Type="http://schemas.openxmlformats.org/officeDocument/2006/relationships/hyperlink" Target="https://podminky.urs.cz/item/CS_URS_2025_01/460661112" TargetMode="External"/><Relationship Id="rId8" Type="http://schemas.openxmlformats.org/officeDocument/2006/relationships/hyperlink" Target="https://podminky.urs.cz/item/CS_URS_2025_01/174151101" TargetMode="External"/><Relationship Id="rId51" Type="http://schemas.openxmlformats.org/officeDocument/2006/relationships/hyperlink" Target="https://podminky.urs.cz/item/CS_URS_2025_01/919732211" TargetMode="External"/><Relationship Id="rId72" Type="http://schemas.openxmlformats.org/officeDocument/2006/relationships/hyperlink" Target="https://podminky.urs.cz/item/CS_URS_2025_01/460161142" TargetMode="External"/><Relationship Id="rId80" Type="http://schemas.openxmlformats.org/officeDocument/2006/relationships/hyperlink" Target="https://podminky.urs.cz/item/CS_URS_2025_01/469981111" TargetMode="External"/><Relationship Id="rId85" Type="http://schemas.openxmlformats.org/officeDocument/2006/relationships/hyperlink" Target="https://podminky.urs.cz/item/CS_URS_2025_01/013284000" TargetMode="External"/><Relationship Id="rId3" Type="http://schemas.openxmlformats.org/officeDocument/2006/relationships/hyperlink" Target="https://podminky.urs.cz/item/CS_URS_2025_01/133251101" TargetMode="External"/><Relationship Id="rId12" Type="http://schemas.openxmlformats.org/officeDocument/2006/relationships/hyperlink" Target="https://podminky.urs.cz/item/CS_URS_2025_01/181411131" TargetMode="External"/><Relationship Id="rId17" Type="http://schemas.openxmlformats.org/officeDocument/2006/relationships/hyperlink" Target="https://podminky.urs.cz/item/CS_URS_2025_01/211531111" TargetMode="External"/><Relationship Id="rId25" Type="http://schemas.openxmlformats.org/officeDocument/2006/relationships/hyperlink" Target="https://podminky.urs.cz/item/CS_URS_2025_01/565145121" TargetMode="External"/><Relationship Id="rId33" Type="http://schemas.openxmlformats.org/officeDocument/2006/relationships/hyperlink" Target="https://podminky.urs.cz/item/CS_URS_2025_01/596811120" TargetMode="External"/><Relationship Id="rId38" Type="http://schemas.openxmlformats.org/officeDocument/2006/relationships/hyperlink" Target="https://podminky.urs.cz/item/CS_URS_2025_01/899132111" TargetMode="External"/><Relationship Id="rId46" Type="http://schemas.openxmlformats.org/officeDocument/2006/relationships/hyperlink" Target="https://podminky.urs.cz/item/CS_URS_2025_01/915111115" TargetMode="External"/><Relationship Id="rId59" Type="http://schemas.openxmlformats.org/officeDocument/2006/relationships/hyperlink" Target="https://podminky.urs.cz/item/CS_URS_2025_01/113201112" TargetMode="External"/><Relationship Id="rId67" Type="http://schemas.openxmlformats.org/officeDocument/2006/relationships/hyperlink" Target="https://podminky.urs.cz/item/CS_URS_2025_01/997221611" TargetMode="External"/><Relationship Id="rId20" Type="http://schemas.openxmlformats.org/officeDocument/2006/relationships/hyperlink" Target="https://podminky.urs.cz/item/CS_URS_2025_01/451573111" TargetMode="External"/><Relationship Id="rId41" Type="http://schemas.openxmlformats.org/officeDocument/2006/relationships/hyperlink" Target="https://podminky.urs.cz/item/CS_URS_2025_01/899204112" TargetMode="External"/><Relationship Id="rId54" Type="http://schemas.openxmlformats.org/officeDocument/2006/relationships/hyperlink" Target="https://podminky.urs.cz/item/CS_URS_2025_01/935114213" TargetMode="External"/><Relationship Id="rId62" Type="http://schemas.openxmlformats.org/officeDocument/2006/relationships/hyperlink" Target="https://podminky.urs.cz/item/CS_URS_2025_01/966006211" TargetMode="External"/><Relationship Id="rId70" Type="http://schemas.openxmlformats.org/officeDocument/2006/relationships/hyperlink" Target="https://podminky.urs.cz/item/CS_URS_2025_01/997221875" TargetMode="External"/><Relationship Id="rId75" Type="http://schemas.openxmlformats.org/officeDocument/2006/relationships/hyperlink" Target="https://podminky.urs.cz/item/CS_URS_2025_01/460361121" TargetMode="External"/><Relationship Id="rId83" Type="http://schemas.openxmlformats.org/officeDocument/2006/relationships/hyperlink" Target="https://podminky.urs.cz/item/CS_URS_2025_01/012444000" TargetMode="External"/><Relationship Id="rId88" Type="http://schemas.openxmlformats.org/officeDocument/2006/relationships/hyperlink" Target="https://podminky.urs.cz/item/CS_URS_2025_01/043002000" TargetMode="External"/><Relationship Id="rId91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5_01/132251101" TargetMode="External"/><Relationship Id="rId6" Type="http://schemas.openxmlformats.org/officeDocument/2006/relationships/hyperlink" Target="https://podminky.urs.cz/item/CS_URS_2025_01/167151101" TargetMode="External"/><Relationship Id="rId15" Type="http://schemas.openxmlformats.org/officeDocument/2006/relationships/hyperlink" Target="https://podminky.urs.cz/item/CS_URS_2025_01/184813511" TargetMode="External"/><Relationship Id="rId23" Type="http://schemas.openxmlformats.org/officeDocument/2006/relationships/hyperlink" Target="https://podminky.urs.cz/item/CS_URS_2025_01/564831011" TargetMode="External"/><Relationship Id="rId28" Type="http://schemas.openxmlformats.org/officeDocument/2006/relationships/hyperlink" Target="https://podminky.urs.cz/item/CS_URS_2025_01/596211110" TargetMode="External"/><Relationship Id="rId36" Type="http://schemas.openxmlformats.org/officeDocument/2006/relationships/hyperlink" Target="https://podminky.urs.cz/item/CS_URS_2025_01/895941301" TargetMode="External"/><Relationship Id="rId49" Type="http://schemas.openxmlformats.org/officeDocument/2006/relationships/hyperlink" Target="https://podminky.urs.cz/item/CS_URS_2025_01/916133112" TargetMode="External"/><Relationship Id="rId57" Type="http://schemas.openxmlformats.org/officeDocument/2006/relationships/hyperlink" Target="https://podminky.urs.cz/item/CS_URS_2025_01/113107221" TargetMode="External"/><Relationship Id="rId10" Type="http://schemas.openxmlformats.org/officeDocument/2006/relationships/hyperlink" Target="https://podminky.urs.cz/item/CS_URS_2025_01/181111111" TargetMode="External"/><Relationship Id="rId31" Type="http://schemas.openxmlformats.org/officeDocument/2006/relationships/hyperlink" Target="https://podminky.urs.cz/item/CS_URS_2025_01/596212212" TargetMode="External"/><Relationship Id="rId44" Type="http://schemas.openxmlformats.org/officeDocument/2006/relationships/hyperlink" Target="https://podminky.urs.cz/item/CS_URS_2025_01/914111111" TargetMode="External"/><Relationship Id="rId52" Type="http://schemas.openxmlformats.org/officeDocument/2006/relationships/hyperlink" Target="https://podminky.urs.cz/item/CS_URS_2025_01/919735112" TargetMode="External"/><Relationship Id="rId60" Type="http://schemas.openxmlformats.org/officeDocument/2006/relationships/hyperlink" Target="https://podminky.urs.cz/item/CS_URS_2025_01/113202111" TargetMode="External"/><Relationship Id="rId65" Type="http://schemas.openxmlformats.org/officeDocument/2006/relationships/hyperlink" Target="https://podminky.urs.cz/item/CS_URS_2025_01/997221561" TargetMode="External"/><Relationship Id="rId73" Type="http://schemas.openxmlformats.org/officeDocument/2006/relationships/hyperlink" Target="https://podminky.urs.cz/item/CS_URS_2025_01/460341113" TargetMode="External"/><Relationship Id="rId78" Type="http://schemas.openxmlformats.org/officeDocument/2006/relationships/hyperlink" Target="https://podminky.urs.cz/item/CS_URS_2025_01/460671113" TargetMode="External"/><Relationship Id="rId81" Type="http://schemas.openxmlformats.org/officeDocument/2006/relationships/hyperlink" Target="https://podminky.urs.cz/item/CS_URS_2025_01/012164000" TargetMode="External"/><Relationship Id="rId86" Type="http://schemas.openxmlformats.org/officeDocument/2006/relationships/hyperlink" Target="https://podminky.urs.cz/item/CS_URS_2025_01/030001000" TargetMode="External"/><Relationship Id="rId4" Type="http://schemas.openxmlformats.org/officeDocument/2006/relationships/hyperlink" Target="https://podminky.urs.cz/item/CS_URS_2025_01/162351103" TargetMode="External"/><Relationship Id="rId9" Type="http://schemas.openxmlformats.org/officeDocument/2006/relationships/hyperlink" Target="https://podminky.urs.cz/item/CS_URS_2025_01/17515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view="pageLayout" zoomScaleNormal="100" workbookViewId="0">
      <selection activeCell="AF10" sqref="AF1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18" t="s">
        <v>6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284" t="s">
        <v>15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22"/>
      <c r="BE5" s="281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286" t="s">
        <v>18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22"/>
      <c r="BE6" s="282"/>
      <c r="BS6" s="19" t="s">
        <v>7</v>
      </c>
    </row>
    <row r="7" spans="1:74" s="1" customFormat="1" ht="12" customHeight="1">
      <c r="B7" s="22"/>
      <c r="D7" s="29" t="s">
        <v>19</v>
      </c>
      <c r="K7" s="27" t="s">
        <v>20</v>
      </c>
      <c r="AK7" s="29" t="s">
        <v>21</v>
      </c>
      <c r="AN7" s="27" t="s">
        <v>22</v>
      </c>
      <c r="AR7" s="22"/>
      <c r="BE7" s="282"/>
      <c r="BS7" s="19" t="s">
        <v>7</v>
      </c>
    </row>
    <row r="8" spans="1:74" s="1" customFormat="1" ht="12" customHeight="1">
      <c r="B8" s="22"/>
      <c r="D8" s="29" t="s">
        <v>23</v>
      </c>
      <c r="K8" s="27" t="s">
        <v>24</v>
      </c>
      <c r="AK8" s="29" t="s">
        <v>25</v>
      </c>
      <c r="AN8" s="30" t="s">
        <v>26</v>
      </c>
      <c r="AR8" s="22"/>
      <c r="BE8" s="282"/>
      <c r="BS8" s="19" t="s">
        <v>7</v>
      </c>
    </row>
    <row r="9" spans="1:74" s="1" customFormat="1" ht="14.45" customHeight="1">
      <c r="B9" s="22"/>
      <c r="AR9" s="22"/>
      <c r="BE9" s="282"/>
      <c r="BS9" s="19" t="s">
        <v>7</v>
      </c>
    </row>
    <row r="10" spans="1:74" s="1" customFormat="1" ht="12" customHeight="1">
      <c r="B10" s="22"/>
      <c r="D10" s="29" t="s">
        <v>27</v>
      </c>
      <c r="AK10" s="29" t="s">
        <v>28</v>
      </c>
      <c r="AN10" s="27" t="s">
        <v>3</v>
      </c>
      <c r="AR10" s="22"/>
      <c r="BE10" s="282"/>
      <c r="BS10" s="19" t="s">
        <v>7</v>
      </c>
    </row>
    <row r="11" spans="1:74" s="1" customFormat="1" ht="18.399999999999999" customHeight="1">
      <c r="B11" s="22"/>
      <c r="E11" s="27" t="s">
        <v>29</v>
      </c>
      <c r="AK11" s="29" t="s">
        <v>30</v>
      </c>
      <c r="AN11" s="27" t="s">
        <v>3</v>
      </c>
      <c r="AR11" s="22"/>
      <c r="BE11" s="282"/>
      <c r="BS11" s="19" t="s">
        <v>7</v>
      </c>
    </row>
    <row r="12" spans="1:74" s="1" customFormat="1" ht="6.95" customHeight="1">
      <c r="B12" s="22"/>
      <c r="AR12" s="22"/>
      <c r="BE12" s="282"/>
      <c r="BS12" s="19" t="s">
        <v>7</v>
      </c>
    </row>
    <row r="13" spans="1:74" s="1" customFormat="1" ht="12" customHeight="1">
      <c r="B13" s="22"/>
      <c r="D13" s="29" t="s">
        <v>31</v>
      </c>
      <c r="AK13" s="29" t="s">
        <v>28</v>
      </c>
      <c r="AN13" s="31" t="s">
        <v>32</v>
      </c>
      <c r="AR13" s="22"/>
      <c r="BE13" s="282"/>
      <c r="BS13" s="19" t="s">
        <v>7</v>
      </c>
    </row>
    <row r="14" spans="1:74" ht="12.75">
      <c r="B14" s="22"/>
      <c r="E14" s="287" t="s">
        <v>32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9" t="s">
        <v>30</v>
      </c>
      <c r="AN14" s="31" t="s">
        <v>32</v>
      </c>
      <c r="AR14" s="22"/>
      <c r="BE14" s="282"/>
      <c r="BS14" s="19" t="s">
        <v>7</v>
      </c>
    </row>
    <row r="15" spans="1:74" s="1" customFormat="1" ht="6.95" customHeight="1">
      <c r="B15" s="22"/>
      <c r="AR15" s="22"/>
      <c r="BE15" s="282"/>
      <c r="BS15" s="19" t="s">
        <v>4</v>
      </c>
    </row>
    <row r="16" spans="1:74" s="1" customFormat="1" ht="12" customHeight="1">
      <c r="B16" s="22"/>
      <c r="D16" s="29" t="s">
        <v>33</v>
      </c>
      <c r="AK16" s="29" t="s">
        <v>28</v>
      </c>
      <c r="AN16" s="27" t="s">
        <v>3</v>
      </c>
      <c r="AR16" s="22"/>
      <c r="BE16" s="282"/>
      <c r="BS16" s="19" t="s">
        <v>4</v>
      </c>
    </row>
    <row r="17" spans="1:71" s="1" customFormat="1" ht="18.399999999999999" customHeight="1">
      <c r="B17" s="22"/>
      <c r="E17" s="27" t="s">
        <v>34</v>
      </c>
      <c r="AK17" s="29" t="s">
        <v>30</v>
      </c>
      <c r="AN17" s="27" t="s">
        <v>3</v>
      </c>
      <c r="AR17" s="22"/>
      <c r="BE17" s="282"/>
      <c r="BS17" s="19" t="s">
        <v>35</v>
      </c>
    </row>
    <row r="18" spans="1:71" s="1" customFormat="1" ht="6.95" customHeight="1">
      <c r="B18" s="22"/>
      <c r="AR18" s="22"/>
      <c r="BE18" s="282"/>
      <c r="BS18" s="19" t="s">
        <v>7</v>
      </c>
    </row>
    <row r="19" spans="1:71" s="1" customFormat="1" ht="12" customHeight="1">
      <c r="B19" s="22"/>
      <c r="D19" s="29" t="s">
        <v>36</v>
      </c>
      <c r="AK19" s="29" t="s">
        <v>28</v>
      </c>
      <c r="AN19" s="27" t="s">
        <v>3</v>
      </c>
      <c r="AR19" s="22"/>
      <c r="BE19" s="282"/>
      <c r="BS19" s="19" t="s">
        <v>7</v>
      </c>
    </row>
    <row r="20" spans="1:71" s="1" customFormat="1" ht="18.399999999999999" customHeight="1">
      <c r="B20" s="22"/>
      <c r="E20" s="27" t="s">
        <v>29</v>
      </c>
      <c r="AK20" s="29" t="s">
        <v>30</v>
      </c>
      <c r="AN20" s="27" t="s">
        <v>3</v>
      </c>
      <c r="AR20" s="22"/>
      <c r="BE20" s="282"/>
      <c r="BS20" s="19" t="s">
        <v>35</v>
      </c>
    </row>
    <row r="21" spans="1:71" s="1" customFormat="1" ht="6.95" customHeight="1">
      <c r="B21" s="22"/>
      <c r="AR21" s="22"/>
      <c r="BE21" s="282"/>
    </row>
    <row r="22" spans="1:71" s="1" customFormat="1" ht="12" customHeight="1">
      <c r="B22" s="22"/>
      <c r="D22" s="29" t="s">
        <v>37</v>
      </c>
      <c r="AR22" s="22"/>
      <c r="BE22" s="282"/>
    </row>
    <row r="23" spans="1:71" s="1" customFormat="1" ht="119.25" customHeight="1">
      <c r="B23" s="22"/>
      <c r="E23" s="289" t="s">
        <v>38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22"/>
      <c r="BE23" s="282"/>
    </row>
    <row r="24" spans="1:71" s="1" customFormat="1" ht="6.95" customHeight="1">
      <c r="B24" s="22"/>
      <c r="AR24" s="22"/>
      <c r="BE24" s="282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282"/>
    </row>
    <row r="26" spans="1:71" s="2" customFormat="1" ht="25.9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ROUND(AG54,2)</f>
        <v>0</v>
      </c>
      <c r="AL26" s="291"/>
      <c r="AM26" s="291"/>
      <c r="AN26" s="291"/>
      <c r="AO26" s="291"/>
      <c r="AP26" s="34"/>
      <c r="AQ26" s="34"/>
      <c r="AR26" s="35"/>
      <c r="BE26" s="282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82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292" t="s">
        <v>40</v>
      </c>
      <c r="M28" s="292"/>
      <c r="N28" s="292"/>
      <c r="O28" s="292"/>
      <c r="P28" s="292"/>
      <c r="Q28" s="34"/>
      <c r="R28" s="34"/>
      <c r="S28" s="34"/>
      <c r="T28" s="34"/>
      <c r="U28" s="34"/>
      <c r="V28" s="34"/>
      <c r="W28" s="292" t="s">
        <v>41</v>
      </c>
      <c r="X28" s="292"/>
      <c r="Y28" s="292"/>
      <c r="Z28" s="292"/>
      <c r="AA28" s="292"/>
      <c r="AB28" s="292"/>
      <c r="AC28" s="292"/>
      <c r="AD28" s="292"/>
      <c r="AE28" s="292"/>
      <c r="AF28" s="34"/>
      <c r="AG28" s="34"/>
      <c r="AH28" s="34"/>
      <c r="AI28" s="34"/>
      <c r="AJ28" s="34"/>
      <c r="AK28" s="292" t="s">
        <v>42</v>
      </c>
      <c r="AL28" s="292"/>
      <c r="AM28" s="292"/>
      <c r="AN28" s="292"/>
      <c r="AO28" s="292"/>
      <c r="AP28" s="34"/>
      <c r="AQ28" s="34"/>
      <c r="AR28" s="35"/>
      <c r="BE28" s="282"/>
    </row>
    <row r="29" spans="1:71" s="3" customFormat="1" ht="14.45" customHeight="1">
      <c r="B29" s="39"/>
      <c r="D29" s="29" t="s">
        <v>43</v>
      </c>
      <c r="F29" s="29" t="s">
        <v>44</v>
      </c>
      <c r="L29" s="295">
        <v>0.21</v>
      </c>
      <c r="M29" s="294"/>
      <c r="N29" s="294"/>
      <c r="O29" s="294"/>
      <c r="P29" s="294"/>
      <c r="W29" s="293">
        <f>ROUND(AZ54, 2)</f>
        <v>0</v>
      </c>
      <c r="X29" s="294"/>
      <c r="Y29" s="294"/>
      <c r="Z29" s="294"/>
      <c r="AA29" s="294"/>
      <c r="AB29" s="294"/>
      <c r="AC29" s="294"/>
      <c r="AD29" s="294"/>
      <c r="AE29" s="294"/>
      <c r="AK29" s="293">
        <f>ROUND(AV54, 2)</f>
        <v>0</v>
      </c>
      <c r="AL29" s="294"/>
      <c r="AM29" s="294"/>
      <c r="AN29" s="294"/>
      <c r="AO29" s="294"/>
      <c r="AR29" s="39"/>
      <c r="BE29" s="283"/>
    </row>
    <row r="30" spans="1:71" s="3" customFormat="1" ht="14.45" customHeight="1">
      <c r="B30" s="39"/>
      <c r="F30" s="29" t="s">
        <v>45</v>
      </c>
      <c r="L30" s="295">
        <v>0.12</v>
      </c>
      <c r="M30" s="294"/>
      <c r="N30" s="294"/>
      <c r="O30" s="294"/>
      <c r="P30" s="294"/>
      <c r="W30" s="293">
        <f>ROUND(BA54, 2)</f>
        <v>0</v>
      </c>
      <c r="X30" s="294"/>
      <c r="Y30" s="294"/>
      <c r="Z30" s="294"/>
      <c r="AA30" s="294"/>
      <c r="AB30" s="294"/>
      <c r="AC30" s="294"/>
      <c r="AD30" s="294"/>
      <c r="AE30" s="294"/>
      <c r="AK30" s="293">
        <f>ROUND(AW54, 2)</f>
        <v>0</v>
      </c>
      <c r="AL30" s="294"/>
      <c r="AM30" s="294"/>
      <c r="AN30" s="294"/>
      <c r="AO30" s="294"/>
      <c r="AR30" s="39"/>
      <c r="BE30" s="283"/>
    </row>
    <row r="31" spans="1:71" s="3" customFormat="1" ht="14.45" hidden="1" customHeight="1">
      <c r="B31" s="39"/>
      <c r="F31" s="29" t="s">
        <v>46</v>
      </c>
      <c r="L31" s="295">
        <v>0.21</v>
      </c>
      <c r="M31" s="294"/>
      <c r="N31" s="294"/>
      <c r="O31" s="294"/>
      <c r="P31" s="294"/>
      <c r="W31" s="293">
        <f>ROUND(BB54, 2)</f>
        <v>0</v>
      </c>
      <c r="X31" s="294"/>
      <c r="Y31" s="294"/>
      <c r="Z31" s="294"/>
      <c r="AA31" s="294"/>
      <c r="AB31" s="294"/>
      <c r="AC31" s="294"/>
      <c r="AD31" s="294"/>
      <c r="AE31" s="294"/>
      <c r="AK31" s="293">
        <v>0</v>
      </c>
      <c r="AL31" s="294"/>
      <c r="AM31" s="294"/>
      <c r="AN31" s="294"/>
      <c r="AO31" s="294"/>
      <c r="AR31" s="39"/>
      <c r="BE31" s="283"/>
    </row>
    <row r="32" spans="1:71" s="3" customFormat="1" ht="14.45" hidden="1" customHeight="1">
      <c r="B32" s="39"/>
      <c r="F32" s="29" t="s">
        <v>47</v>
      </c>
      <c r="L32" s="295">
        <v>0.12</v>
      </c>
      <c r="M32" s="294"/>
      <c r="N32" s="294"/>
      <c r="O32" s="294"/>
      <c r="P32" s="294"/>
      <c r="W32" s="293">
        <f>ROUND(BC54, 2)</f>
        <v>0</v>
      </c>
      <c r="X32" s="294"/>
      <c r="Y32" s="294"/>
      <c r="Z32" s="294"/>
      <c r="AA32" s="294"/>
      <c r="AB32" s="294"/>
      <c r="AC32" s="294"/>
      <c r="AD32" s="294"/>
      <c r="AE32" s="294"/>
      <c r="AK32" s="293">
        <v>0</v>
      </c>
      <c r="AL32" s="294"/>
      <c r="AM32" s="294"/>
      <c r="AN32" s="294"/>
      <c r="AO32" s="294"/>
      <c r="AR32" s="39"/>
      <c r="BE32" s="283"/>
    </row>
    <row r="33" spans="1:57" s="3" customFormat="1" ht="14.45" hidden="1" customHeight="1">
      <c r="B33" s="39"/>
      <c r="F33" s="29" t="s">
        <v>48</v>
      </c>
      <c r="L33" s="295">
        <v>0</v>
      </c>
      <c r="M33" s="294"/>
      <c r="N33" s="294"/>
      <c r="O33" s="294"/>
      <c r="P33" s="294"/>
      <c r="W33" s="293">
        <f>ROUND(BD54, 2)</f>
        <v>0</v>
      </c>
      <c r="X33" s="294"/>
      <c r="Y33" s="294"/>
      <c r="Z33" s="294"/>
      <c r="AA33" s="294"/>
      <c r="AB33" s="294"/>
      <c r="AC33" s="294"/>
      <c r="AD33" s="294"/>
      <c r="AE33" s="294"/>
      <c r="AK33" s="293">
        <v>0</v>
      </c>
      <c r="AL33" s="294"/>
      <c r="AM33" s="294"/>
      <c r="AN33" s="294"/>
      <c r="AO33" s="294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96" t="s">
        <v>51</v>
      </c>
      <c r="Y35" s="297"/>
      <c r="Z35" s="297"/>
      <c r="AA35" s="297"/>
      <c r="AB35" s="297"/>
      <c r="AC35" s="42"/>
      <c r="AD35" s="42"/>
      <c r="AE35" s="42"/>
      <c r="AF35" s="42"/>
      <c r="AG35" s="42"/>
      <c r="AH35" s="42"/>
      <c r="AI35" s="42"/>
      <c r="AJ35" s="42"/>
      <c r="AK35" s="298">
        <f>SUM(AK26:AK33)</f>
        <v>0</v>
      </c>
      <c r="AL35" s="297"/>
      <c r="AM35" s="297"/>
      <c r="AN35" s="297"/>
      <c r="AO35" s="299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050-1-24</v>
      </c>
      <c r="AR44" s="48"/>
    </row>
    <row r="45" spans="1:57" s="5" customFormat="1" ht="36.950000000000003" customHeight="1">
      <c r="B45" s="49"/>
      <c r="C45" s="50" t="s">
        <v>17</v>
      </c>
      <c r="L45" s="300" t="str">
        <f>K6</f>
        <v>Ústí nad Orlicí - Rekonstrukce ulice Zborovská</v>
      </c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23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Ústí nad Orlicí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25</v>
      </c>
      <c r="AJ47" s="34"/>
      <c r="AK47" s="34"/>
      <c r="AL47" s="34"/>
      <c r="AM47" s="302" t="str">
        <f>IF(AN8= "","",AN8)</f>
        <v>3. 3. 2025</v>
      </c>
      <c r="AN47" s="302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27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33</v>
      </c>
      <c r="AJ49" s="34"/>
      <c r="AK49" s="34"/>
      <c r="AL49" s="34"/>
      <c r="AM49" s="303" t="str">
        <f>IF(E17="","",E17)</f>
        <v>Ing. Jiří Cihlář</v>
      </c>
      <c r="AN49" s="304"/>
      <c r="AO49" s="304"/>
      <c r="AP49" s="304"/>
      <c r="AQ49" s="34"/>
      <c r="AR49" s="35"/>
      <c r="AS49" s="305" t="s">
        <v>53</v>
      </c>
      <c r="AT49" s="306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36</v>
      </c>
      <c r="AJ50" s="34"/>
      <c r="AK50" s="34"/>
      <c r="AL50" s="34"/>
      <c r="AM50" s="303" t="str">
        <f>IF(E20="","",E20)</f>
        <v xml:space="preserve"> </v>
      </c>
      <c r="AN50" s="304"/>
      <c r="AO50" s="304"/>
      <c r="AP50" s="304"/>
      <c r="AQ50" s="34"/>
      <c r="AR50" s="35"/>
      <c r="AS50" s="307"/>
      <c r="AT50" s="308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7"/>
      <c r="AT51" s="308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09" t="s">
        <v>54</v>
      </c>
      <c r="D52" s="310"/>
      <c r="E52" s="310"/>
      <c r="F52" s="310"/>
      <c r="G52" s="310"/>
      <c r="H52" s="57"/>
      <c r="I52" s="311" t="s">
        <v>55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2" t="s">
        <v>56</v>
      </c>
      <c r="AH52" s="310"/>
      <c r="AI52" s="310"/>
      <c r="AJ52" s="310"/>
      <c r="AK52" s="310"/>
      <c r="AL52" s="310"/>
      <c r="AM52" s="310"/>
      <c r="AN52" s="311" t="s">
        <v>57</v>
      </c>
      <c r="AO52" s="310"/>
      <c r="AP52" s="310"/>
      <c r="AQ52" s="58" t="s">
        <v>58</v>
      </c>
      <c r="AR52" s="35"/>
      <c r="AS52" s="59" t="s">
        <v>59</v>
      </c>
      <c r="AT52" s="60" t="s">
        <v>60</v>
      </c>
      <c r="AU52" s="60" t="s">
        <v>61</v>
      </c>
      <c r="AV52" s="60" t="s">
        <v>62</v>
      </c>
      <c r="AW52" s="60" t="s">
        <v>63</v>
      </c>
      <c r="AX52" s="60" t="s">
        <v>64</v>
      </c>
      <c r="AY52" s="60" t="s">
        <v>65</v>
      </c>
      <c r="AZ52" s="60" t="s">
        <v>66</v>
      </c>
      <c r="BA52" s="60" t="s">
        <v>67</v>
      </c>
      <c r="BB52" s="60" t="s">
        <v>68</v>
      </c>
      <c r="BC52" s="60" t="s">
        <v>69</v>
      </c>
      <c r="BD52" s="61" t="s">
        <v>70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71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16">
        <f>ROUND(AG55,2)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72</v>
      </c>
      <c r="BT54" s="74" t="s">
        <v>73</v>
      </c>
      <c r="BU54" s="75" t="s">
        <v>74</v>
      </c>
      <c r="BV54" s="74" t="s">
        <v>75</v>
      </c>
      <c r="BW54" s="74" t="s">
        <v>5</v>
      </c>
      <c r="BX54" s="74" t="s">
        <v>76</v>
      </c>
      <c r="CL54" s="74" t="s">
        <v>20</v>
      </c>
    </row>
    <row r="55" spans="1:91" s="7" customFormat="1" ht="16.5" customHeight="1">
      <c r="A55" s="76" t="s">
        <v>77</v>
      </c>
      <c r="B55" s="77"/>
      <c r="C55" s="78"/>
      <c r="D55" s="315" t="s">
        <v>78</v>
      </c>
      <c r="E55" s="315"/>
      <c r="F55" s="315"/>
      <c r="G55" s="315"/>
      <c r="H55" s="315"/>
      <c r="I55" s="79"/>
      <c r="J55" s="315" t="s">
        <v>79</v>
      </c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3">
        <f>'SO 101 - Pozemní komunikace'!J30</f>
        <v>0</v>
      </c>
      <c r="AH55" s="314"/>
      <c r="AI55" s="314"/>
      <c r="AJ55" s="314"/>
      <c r="AK55" s="314"/>
      <c r="AL55" s="314"/>
      <c r="AM55" s="314"/>
      <c r="AN55" s="313">
        <f>SUM(AG55,AT55)</f>
        <v>0</v>
      </c>
      <c r="AO55" s="314"/>
      <c r="AP55" s="314"/>
      <c r="AQ55" s="80" t="s">
        <v>80</v>
      </c>
      <c r="AR55" s="77"/>
      <c r="AS55" s="81">
        <v>0</v>
      </c>
      <c r="AT55" s="82">
        <f>ROUND(SUM(AV55:AW55),2)</f>
        <v>0</v>
      </c>
      <c r="AU55" s="83">
        <f>'SO 101 - Pozemní komunikace'!P96</f>
        <v>0</v>
      </c>
      <c r="AV55" s="82">
        <f>'SO 101 - Pozemní komunikace'!J33</f>
        <v>0</v>
      </c>
      <c r="AW55" s="82">
        <f>'SO 101 - Pozemní komunikace'!J34</f>
        <v>0</v>
      </c>
      <c r="AX55" s="82">
        <f>'SO 101 - Pozemní komunikace'!J35</f>
        <v>0</v>
      </c>
      <c r="AY55" s="82">
        <f>'SO 101 - Pozemní komunikace'!J36</f>
        <v>0</v>
      </c>
      <c r="AZ55" s="82">
        <f>'SO 101 - Pozemní komunikace'!F33</f>
        <v>0</v>
      </c>
      <c r="BA55" s="82">
        <f>'SO 101 - Pozemní komunikace'!F34</f>
        <v>0</v>
      </c>
      <c r="BB55" s="82">
        <f>'SO 101 - Pozemní komunikace'!F35</f>
        <v>0</v>
      </c>
      <c r="BC55" s="82">
        <f>'SO 101 - Pozemní komunikace'!F36</f>
        <v>0</v>
      </c>
      <c r="BD55" s="84">
        <f>'SO 101 - Pozemní komunikace'!F37</f>
        <v>0</v>
      </c>
      <c r="BT55" s="85" t="s">
        <v>81</v>
      </c>
      <c r="BV55" s="85" t="s">
        <v>75</v>
      </c>
      <c r="BW55" s="85" t="s">
        <v>82</v>
      </c>
      <c r="BX55" s="85" t="s">
        <v>5</v>
      </c>
      <c r="CL55" s="85" t="s">
        <v>20</v>
      </c>
      <c r="CM55" s="85" t="s">
        <v>83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1 - Pozemní komunikace'!C2" display="/"/>
  </hyperlinks>
  <pageMargins left="0.39374999999999999" right="0.39374999999999999" top="0.39374999999999999" bottom="0.39374999999999999" header="0" footer="0"/>
  <pageSetup paperSize="9" scale="44" fitToHeight="100" orientation="portrait" blackAndWhite="1" r:id="rId1"/>
  <headerFooter>
    <oddHeader>&amp;R
&amp;11REKAPITULACE</oddHead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84"/>
  <sheetViews>
    <sheetView showGridLines="0" view="pageLayout" zoomScaleNormal="100" workbookViewId="0">
      <selection activeCell="G12" sqref="G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8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9" t="s">
        <v>82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pans="1:46" s="1" customFormat="1" ht="24.95" customHeight="1">
      <c r="B4" s="22"/>
      <c r="D4" s="23" t="s">
        <v>84</v>
      </c>
      <c r="L4" s="22"/>
      <c r="M4" s="86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19" t="str">
        <f>'Rekapitulace stavby'!K6</f>
        <v>Ústí nad Orlicí - Rekonstrukce ulice Zborovská</v>
      </c>
      <c r="F7" s="320"/>
      <c r="G7" s="320"/>
      <c r="H7" s="320"/>
      <c r="L7" s="22"/>
    </row>
    <row r="8" spans="1:46" s="2" customFormat="1" ht="12" customHeight="1">
      <c r="A8" s="34"/>
      <c r="B8" s="35"/>
      <c r="C8" s="34"/>
      <c r="D8" s="29" t="s">
        <v>85</v>
      </c>
      <c r="E8" s="34"/>
      <c r="F8" s="34"/>
      <c r="G8" s="34"/>
      <c r="H8" s="34"/>
      <c r="I8" s="34"/>
      <c r="J8" s="34"/>
      <c r="K8" s="34"/>
      <c r="L8" s="8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0" t="s">
        <v>86</v>
      </c>
      <c r="F9" s="321"/>
      <c r="G9" s="321"/>
      <c r="H9" s="321"/>
      <c r="I9" s="34"/>
      <c r="J9" s="34"/>
      <c r="K9" s="34"/>
      <c r="L9" s="8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29" t="s">
        <v>21</v>
      </c>
      <c r="J11" s="27" t="s">
        <v>22</v>
      </c>
      <c r="K11" s="34"/>
      <c r="L11" s="8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23</v>
      </c>
      <c r="E12" s="34"/>
      <c r="F12" s="27" t="s">
        <v>24</v>
      </c>
      <c r="G12" s="34"/>
      <c r="H12" s="34"/>
      <c r="I12" s="29" t="s">
        <v>25</v>
      </c>
      <c r="J12" s="52" t="str">
        <f>'Rekapitulace stavby'!AN8</f>
        <v>3. 3. 2025</v>
      </c>
      <c r="K12" s="34"/>
      <c r="L12" s="8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27</v>
      </c>
      <c r="E14" s="34"/>
      <c r="F14" s="34"/>
      <c r="G14" s="34"/>
      <c r="H14" s="34"/>
      <c r="I14" s="29" t="s">
        <v>28</v>
      </c>
      <c r="J14" s="27" t="str">
        <f>IF('Rekapitulace stavby'!AN10="","",'Rekapitulace stavby'!AN10)</f>
        <v/>
      </c>
      <c r="K14" s="34"/>
      <c r="L14" s="8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29" t="s">
        <v>30</v>
      </c>
      <c r="J15" s="27" t="str">
        <f>IF('Rekapitulace stavby'!AN11="","",'Rekapitulace stavby'!AN11)</f>
        <v/>
      </c>
      <c r="K15" s="34"/>
      <c r="L15" s="8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31</v>
      </c>
      <c r="E17" s="34"/>
      <c r="F17" s="34"/>
      <c r="G17" s="34"/>
      <c r="H17" s="34"/>
      <c r="I17" s="29" t="s">
        <v>28</v>
      </c>
      <c r="J17" s="30" t="str">
        <f>'Rekapitulace stavby'!AN13</f>
        <v>Vyplň údaj</v>
      </c>
      <c r="K17" s="34"/>
      <c r="L17" s="8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2" t="str">
        <f>'Rekapitulace stavby'!E14</f>
        <v>Vyplň údaj</v>
      </c>
      <c r="F18" s="284"/>
      <c r="G18" s="284"/>
      <c r="H18" s="284"/>
      <c r="I18" s="29" t="s">
        <v>30</v>
      </c>
      <c r="J18" s="30" t="str">
        <f>'Rekapitulace stavby'!AN14</f>
        <v>Vyplň údaj</v>
      </c>
      <c r="K18" s="34"/>
      <c r="L18" s="8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33</v>
      </c>
      <c r="E20" s="34"/>
      <c r="F20" s="34"/>
      <c r="G20" s="34"/>
      <c r="H20" s="34"/>
      <c r="I20" s="29" t="s">
        <v>28</v>
      </c>
      <c r="J20" s="27" t="s">
        <v>3</v>
      </c>
      <c r="K20" s="34"/>
      <c r="L20" s="8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34</v>
      </c>
      <c r="F21" s="34"/>
      <c r="G21" s="34"/>
      <c r="H21" s="34"/>
      <c r="I21" s="29" t="s">
        <v>30</v>
      </c>
      <c r="J21" s="27" t="s">
        <v>3</v>
      </c>
      <c r="K21" s="34"/>
      <c r="L21" s="8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29" t="s">
        <v>28</v>
      </c>
      <c r="J23" s="27" t="str">
        <f>IF('Rekapitulace stavby'!AN19="","",'Rekapitulace stavby'!AN19)</f>
        <v/>
      </c>
      <c r="K23" s="34"/>
      <c r="L23" s="8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30</v>
      </c>
      <c r="J24" s="27" t="str">
        <f>IF('Rekapitulace stavby'!AN20="","",'Rekapitulace stavby'!AN20)</f>
        <v/>
      </c>
      <c r="K24" s="34"/>
      <c r="L24" s="8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37</v>
      </c>
      <c r="E26" s="34"/>
      <c r="F26" s="34"/>
      <c r="G26" s="34"/>
      <c r="H26" s="34"/>
      <c r="I26" s="34"/>
      <c r="J26" s="34"/>
      <c r="K26" s="34"/>
      <c r="L26" s="8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8"/>
      <c r="B27" s="89"/>
      <c r="C27" s="88"/>
      <c r="D27" s="88"/>
      <c r="E27" s="289" t="s">
        <v>3</v>
      </c>
      <c r="F27" s="289"/>
      <c r="G27" s="289"/>
      <c r="H27" s="28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1" t="s">
        <v>39</v>
      </c>
      <c r="E30" s="34"/>
      <c r="F30" s="34"/>
      <c r="G30" s="34"/>
      <c r="H30" s="34"/>
      <c r="I30" s="34"/>
      <c r="J30" s="68">
        <f>ROUND(J96, 2)</f>
        <v>0</v>
      </c>
      <c r="K30" s="34"/>
      <c r="L30" s="8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41</v>
      </c>
      <c r="G32" s="34"/>
      <c r="H32" s="34"/>
      <c r="I32" s="38" t="s">
        <v>40</v>
      </c>
      <c r="J32" s="38" t="s">
        <v>42</v>
      </c>
      <c r="K32" s="34"/>
      <c r="L32" s="8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2" t="s">
        <v>43</v>
      </c>
      <c r="E33" s="29" t="s">
        <v>44</v>
      </c>
      <c r="F33" s="93">
        <f>ROUND((SUM(BE96:BE683)),  2)</f>
        <v>0</v>
      </c>
      <c r="G33" s="34"/>
      <c r="H33" s="34"/>
      <c r="I33" s="94">
        <v>0.21</v>
      </c>
      <c r="J33" s="93">
        <f>ROUND(((SUM(BE96:BE683))*I33),  2)</f>
        <v>0</v>
      </c>
      <c r="K33" s="34"/>
      <c r="L33" s="8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45</v>
      </c>
      <c r="F34" s="93">
        <f>ROUND((SUM(BF96:BF683)),  2)</f>
        <v>0</v>
      </c>
      <c r="G34" s="34"/>
      <c r="H34" s="34"/>
      <c r="I34" s="94">
        <v>0.12</v>
      </c>
      <c r="J34" s="93">
        <f>ROUND(((SUM(BF96:BF683))*I34),  2)</f>
        <v>0</v>
      </c>
      <c r="K34" s="34"/>
      <c r="L34" s="8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46</v>
      </c>
      <c r="F35" s="93">
        <f>ROUND((SUM(BG96:BG683)),  2)</f>
        <v>0</v>
      </c>
      <c r="G35" s="34"/>
      <c r="H35" s="34"/>
      <c r="I35" s="94">
        <v>0.21</v>
      </c>
      <c r="J35" s="93">
        <f>0</f>
        <v>0</v>
      </c>
      <c r="K35" s="34"/>
      <c r="L35" s="8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47</v>
      </c>
      <c r="F36" s="93">
        <f>ROUND((SUM(BH96:BH683)),  2)</f>
        <v>0</v>
      </c>
      <c r="G36" s="34"/>
      <c r="H36" s="34"/>
      <c r="I36" s="94">
        <v>0.12</v>
      </c>
      <c r="J36" s="93">
        <f>0</f>
        <v>0</v>
      </c>
      <c r="K36" s="34"/>
      <c r="L36" s="8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48</v>
      </c>
      <c r="F37" s="93">
        <f>ROUND((SUM(BI96:BI683)),  2)</f>
        <v>0</v>
      </c>
      <c r="G37" s="34"/>
      <c r="H37" s="34"/>
      <c r="I37" s="94">
        <v>0</v>
      </c>
      <c r="J37" s="93">
        <f>0</f>
        <v>0</v>
      </c>
      <c r="K37" s="34"/>
      <c r="L37" s="8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5"/>
      <c r="D39" s="96" t="s">
        <v>49</v>
      </c>
      <c r="E39" s="57"/>
      <c r="F39" s="57"/>
      <c r="G39" s="97" t="s">
        <v>50</v>
      </c>
      <c r="H39" s="98" t="s">
        <v>51</v>
      </c>
      <c r="I39" s="57"/>
      <c r="J39" s="99">
        <f>SUM(J30:J37)</f>
        <v>0</v>
      </c>
      <c r="K39" s="100"/>
      <c r="L39" s="8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87</v>
      </c>
      <c r="D45" s="34"/>
      <c r="E45" s="34"/>
      <c r="F45" s="34"/>
      <c r="G45" s="34"/>
      <c r="H45" s="34"/>
      <c r="I45" s="34"/>
      <c r="J45" s="34"/>
      <c r="K45" s="34"/>
      <c r="L45" s="8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19" t="str">
        <f>E7</f>
        <v>Ústí nad Orlicí - Rekonstrukce ulice Zborovská</v>
      </c>
      <c r="F48" s="320"/>
      <c r="G48" s="320"/>
      <c r="H48" s="320"/>
      <c r="I48" s="34"/>
      <c r="J48" s="34"/>
      <c r="K48" s="34"/>
      <c r="L48" s="8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85</v>
      </c>
      <c r="D49" s="34"/>
      <c r="E49" s="34"/>
      <c r="F49" s="34"/>
      <c r="G49" s="34"/>
      <c r="H49" s="34"/>
      <c r="I49" s="34"/>
      <c r="J49" s="34"/>
      <c r="K49" s="34"/>
      <c r="L49" s="8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0" t="str">
        <f>E9</f>
        <v>SO 101 - Pozemní komunikace</v>
      </c>
      <c r="F50" s="321"/>
      <c r="G50" s="321"/>
      <c r="H50" s="321"/>
      <c r="I50" s="34"/>
      <c r="J50" s="34"/>
      <c r="K50" s="34"/>
      <c r="L50" s="8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23</v>
      </c>
      <c r="D52" s="34"/>
      <c r="E52" s="34"/>
      <c r="F52" s="27" t="str">
        <f>F12</f>
        <v>Ústí nad Orlicí</v>
      </c>
      <c r="G52" s="34"/>
      <c r="H52" s="34"/>
      <c r="I52" s="29" t="s">
        <v>25</v>
      </c>
      <c r="J52" s="52" t="str">
        <f>IF(J12="","",J12)</f>
        <v>3. 3. 2025</v>
      </c>
      <c r="K52" s="34"/>
      <c r="L52" s="8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27</v>
      </c>
      <c r="D54" s="34"/>
      <c r="E54" s="34"/>
      <c r="F54" s="27" t="str">
        <f>E15</f>
        <v xml:space="preserve"> </v>
      </c>
      <c r="G54" s="34"/>
      <c r="H54" s="34"/>
      <c r="I54" s="29" t="s">
        <v>33</v>
      </c>
      <c r="J54" s="32" t="str">
        <f>E21</f>
        <v>Ing. Jiří Cihlář</v>
      </c>
      <c r="K54" s="34"/>
      <c r="L54" s="8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4"/>
      <c r="E55" s="34"/>
      <c r="F55" s="27" t="str">
        <f>IF(E18="","",E18)</f>
        <v>Vyplň údaj</v>
      </c>
      <c r="G55" s="34"/>
      <c r="H55" s="34"/>
      <c r="I55" s="29" t="s">
        <v>36</v>
      </c>
      <c r="J55" s="32" t="str">
        <f>E24</f>
        <v xml:space="preserve"> </v>
      </c>
      <c r="K55" s="34"/>
      <c r="L55" s="8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1" t="s">
        <v>88</v>
      </c>
      <c r="D57" s="95"/>
      <c r="E57" s="95"/>
      <c r="F57" s="95"/>
      <c r="G57" s="95"/>
      <c r="H57" s="95"/>
      <c r="I57" s="95"/>
      <c r="J57" s="102" t="s">
        <v>89</v>
      </c>
      <c r="K57" s="95"/>
      <c r="L57" s="8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3" t="s">
        <v>71</v>
      </c>
      <c r="D59" s="34"/>
      <c r="E59" s="34"/>
      <c r="F59" s="34"/>
      <c r="G59" s="34"/>
      <c r="H59" s="34"/>
      <c r="I59" s="34"/>
      <c r="J59" s="68">
        <f>J96</f>
        <v>0</v>
      </c>
      <c r="K59" s="34"/>
      <c r="L59" s="8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90</v>
      </c>
    </row>
    <row r="60" spans="1:47" s="9" customFormat="1" ht="24.95" customHeight="1">
      <c r="B60" s="104"/>
      <c r="D60" s="105" t="s">
        <v>91</v>
      </c>
      <c r="E60" s="106"/>
      <c r="F60" s="106"/>
      <c r="G60" s="106"/>
      <c r="H60" s="106"/>
      <c r="I60" s="106"/>
      <c r="J60" s="107">
        <f>J97</f>
        <v>0</v>
      </c>
      <c r="L60" s="104"/>
    </row>
    <row r="61" spans="1:47" s="10" customFormat="1" ht="19.899999999999999" customHeight="1">
      <c r="B61" s="108"/>
      <c r="D61" s="109" t="s">
        <v>92</v>
      </c>
      <c r="E61" s="110"/>
      <c r="F61" s="110"/>
      <c r="G61" s="110"/>
      <c r="H61" s="110"/>
      <c r="I61" s="110"/>
      <c r="J61" s="111">
        <f>J98</f>
        <v>0</v>
      </c>
      <c r="L61" s="108"/>
    </row>
    <row r="62" spans="1:47" s="10" customFormat="1" ht="19.899999999999999" customHeight="1">
      <c r="B62" s="108"/>
      <c r="D62" s="109" t="s">
        <v>93</v>
      </c>
      <c r="E62" s="110"/>
      <c r="F62" s="110"/>
      <c r="G62" s="110"/>
      <c r="H62" s="110"/>
      <c r="I62" s="110"/>
      <c r="J62" s="111">
        <f>J195</f>
        <v>0</v>
      </c>
      <c r="L62" s="108"/>
    </row>
    <row r="63" spans="1:47" s="10" customFormat="1" ht="19.899999999999999" customHeight="1">
      <c r="B63" s="108"/>
      <c r="D63" s="109" t="s">
        <v>94</v>
      </c>
      <c r="E63" s="110"/>
      <c r="F63" s="110"/>
      <c r="G63" s="110"/>
      <c r="H63" s="110"/>
      <c r="I63" s="110"/>
      <c r="J63" s="111">
        <f>J218</f>
        <v>0</v>
      </c>
      <c r="L63" s="108"/>
    </row>
    <row r="64" spans="1:47" s="10" customFormat="1" ht="19.899999999999999" customHeight="1">
      <c r="B64" s="108"/>
      <c r="D64" s="109" t="s">
        <v>95</v>
      </c>
      <c r="E64" s="110"/>
      <c r="F64" s="110"/>
      <c r="G64" s="110"/>
      <c r="H64" s="110"/>
      <c r="I64" s="110"/>
      <c r="J64" s="111">
        <f>J229</f>
        <v>0</v>
      </c>
      <c r="L64" s="108"/>
    </row>
    <row r="65" spans="1:31" s="10" customFormat="1" ht="19.899999999999999" customHeight="1">
      <c r="B65" s="108"/>
      <c r="D65" s="109" t="s">
        <v>96</v>
      </c>
      <c r="E65" s="110"/>
      <c r="F65" s="110"/>
      <c r="G65" s="110"/>
      <c r="H65" s="110"/>
      <c r="I65" s="110"/>
      <c r="J65" s="111">
        <f>J328</f>
        <v>0</v>
      </c>
      <c r="L65" s="108"/>
    </row>
    <row r="66" spans="1:31" s="10" customFormat="1" ht="19.899999999999999" customHeight="1">
      <c r="B66" s="108"/>
      <c r="D66" s="109" t="s">
        <v>97</v>
      </c>
      <c r="E66" s="110"/>
      <c r="F66" s="110"/>
      <c r="G66" s="110"/>
      <c r="H66" s="110"/>
      <c r="I66" s="110"/>
      <c r="J66" s="111">
        <f>J398</f>
        <v>0</v>
      </c>
      <c r="L66" s="108"/>
    </row>
    <row r="67" spans="1:31" s="10" customFormat="1" ht="14.85" customHeight="1">
      <c r="B67" s="108"/>
      <c r="D67" s="109" t="s">
        <v>98</v>
      </c>
      <c r="E67" s="110"/>
      <c r="F67" s="110"/>
      <c r="G67" s="110"/>
      <c r="H67" s="110"/>
      <c r="I67" s="110"/>
      <c r="J67" s="111">
        <f>J523</f>
        <v>0</v>
      </c>
      <c r="L67" s="108"/>
    </row>
    <row r="68" spans="1:31" s="10" customFormat="1" ht="19.899999999999999" customHeight="1">
      <c r="B68" s="108"/>
      <c r="D68" s="109" t="s">
        <v>99</v>
      </c>
      <c r="E68" s="110"/>
      <c r="F68" s="110"/>
      <c r="G68" s="110"/>
      <c r="H68" s="110"/>
      <c r="I68" s="110"/>
      <c r="J68" s="111">
        <f>J548</f>
        <v>0</v>
      </c>
      <c r="L68" s="108"/>
    </row>
    <row r="69" spans="1:31" s="10" customFormat="1" ht="19.899999999999999" customHeight="1">
      <c r="B69" s="108"/>
      <c r="D69" s="109" t="s">
        <v>100</v>
      </c>
      <c r="E69" s="110"/>
      <c r="F69" s="110"/>
      <c r="G69" s="110"/>
      <c r="H69" s="110"/>
      <c r="I69" s="110"/>
      <c r="J69" s="111">
        <f>J592</f>
        <v>0</v>
      </c>
      <c r="L69" s="108"/>
    </row>
    <row r="70" spans="1:31" s="9" customFormat="1" ht="24.95" customHeight="1">
      <c r="B70" s="104"/>
      <c r="D70" s="105" t="s">
        <v>101</v>
      </c>
      <c r="E70" s="106"/>
      <c r="F70" s="106"/>
      <c r="G70" s="106"/>
      <c r="H70" s="106"/>
      <c r="I70" s="106"/>
      <c r="J70" s="107">
        <f>J596</f>
        <v>0</v>
      </c>
      <c r="L70" s="104"/>
    </row>
    <row r="71" spans="1:31" s="10" customFormat="1" ht="19.899999999999999" customHeight="1">
      <c r="B71" s="108"/>
      <c r="D71" s="109" t="s">
        <v>102</v>
      </c>
      <c r="E71" s="110"/>
      <c r="F71" s="110"/>
      <c r="G71" s="110"/>
      <c r="H71" s="110"/>
      <c r="I71" s="110"/>
      <c r="J71" s="111">
        <f>J597</f>
        <v>0</v>
      </c>
      <c r="L71" s="108"/>
    </row>
    <row r="72" spans="1:31" s="9" customFormat="1" ht="24.95" customHeight="1">
      <c r="B72" s="104"/>
      <c r="D72" s="105" t="s">
        <v>103</v>
      </c>
      <c r="E72" s="106"/>
      <c r="F72" s="106"/>
      <c r="G72" s="106"/>
      <c r="H72" s="106"/>
      <c r="I72" s="106"/>
      <c r="J72" s="107">
        <f>J646</f>
        <v>0</v>
      </c>
      <c r="L72" s="104"/>
    </row>
    <row r="73" spans="1:31" s="10" customFormat="1" ht="19.899999999999999" customHeight="1">
      <c r="B73" s="108"/>
      <c r="D73" s="109" t="s">
        <v>104</v>
      </c>
      <c r="E73" s="110"/>
      <c r="F73" s="110"/>
      <c r="G73" s="110"/>
      <c r="H73" s="110"/>
      <c r="I73" s="110"/>
      <c r="J73" s="111">
        <f>J647</f>
        <v>0</v>
      </c>
      <c r="L73" s="108"/>
    </row>
    <row r="74" spans="1:31" s="10" customFormat="1" ht="19.899999999999999" customHeight="1">
      <c r="B74" s="108"/>
      <c r="D74" s="109" t="s">
        <v>105</v>
      </c>
      <c r="E74" s="110"/>
      <c r="F74" s="110"/>
      <c r="G74" s="110"/>
      <c r="H74" s="110"/>
      <c r="I74" s="110"/>
      <c r="J74" s="111">
        <f>J663</f>
        <v>0</v>
      </c>
      <c r="L74" s="108"/>
    </row>
    <row r="75" spans="1:31" s="10" customFormat="1" ht="19.899999999999999" customHeight="1">
      <c r="B75" s="108"/>
      <c r="D75" s="109" t="s">
        <v>106</v>
      </c>
      <c r="E75" s="110"/>
      <c r="F75" s="110"/>
      <c r="G75" s="110"/>
      <c r="H75" s="110"/>
      <c r="I75" s="110"/>
      <c r="J75" s="111">
        <f>J671</f>
        <v>0</v>
      </c>
      <c r="L75" s="108"/>
    </row>
    <row r="76" spans="1:31" s="10" customFormat="1" ht="19.899999999999999" customHeight="1">
      <c r="B76" s="108"/>
      <c r="D76" s="109" t="s">
        <v>107</v>
      </c>
      <c r="E76" s="110"/>
      <c r="F76" s="110"/>
      <c r="G76" s="110"/>
      <c r="H76" s="110"/>
      <c r="I76" s="110"/>
      <c r="J76" s="111">
        <f>J679</f>
        <v>0</v>
      </c>
      <c r="L76" s="108"/>
    </row>
    <row r="77" spans="1:31" s="2" customFormat="1" ht="21.75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8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8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82" spans="1:63" s="2" customFormat="1" ht="6.95" customHeight="1">
      <c r="A82" s="34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8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24.95" customHeight="1">
      <c r="A83" s="34"/>
      <c r="B83" s="35"/>
      <c r="C83" s="23" t="s">
        <v>108</v>
      </c>
      <c r="D83" s="34"/>
      <c r="E83" s="34"/>
      <c r="F83" s="34"/>
      <c r="G83" s="34"/>
      <c r="H83" s="34"/>
      <c r="I83" s="34"/>
      <c r="J83" s="34"/>
      <c r="K83" s="34"/>
      <c r="L83" s="8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8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17</v>
      </c>
      <c r="D85" s="34"/>
      <c r="E85" s="34"/>
      <c r="F85" s="34"/>
      <c r="G85" s="34"/>
      <c r="H85" s="34"/>
      <c r="I85" s="34"/>
      <c r="J85" s="34"/>
      <c r="K85" s="34"/>
      <c r="L85" s="8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4"/>
      <c r="D86" s="34"/>
      <c r="E86" s="319" t="str">
        <f>E7</f>
        <v>Ústí nad Orlicí - Rekonstrukce ulice Zborovská</v>
      </c>
      <c r="F86" s="320"/>
      <c r="G86" s="320"/>
      <c r="H86" s="320"/>
      <c r="I86" s="34"/>
      <c r="J86" s="34"/>
      <c r="K86" s="34"/>
      <c r="L86" s="8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85</v>
      </c>
      <c r="D87" s="34"/>
      <c r="E87" s="34"/>
      <c r="F87" s="34"/>
      <c r="G87" s="34"/>
      <c r="H87" s="34"/>
      <c r="I87" s="34"/>
      <c r="J87" s="34"/>
      <c r="K87" s="34"/>
      <c r="L87" s="8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6.5" customHeight="1">
      <c r="A88" s="34"/>
      <c r="B88" s="35"/>
      <c r="C88" s="34"/>
      <c r="D88" s="34"/>
      <c r="E88" s="300" t="str">
        <f>E9</f>
        <v>SO 101 - Pozemní komunikace</v>
      </c>
      <c r="F88" s="321"/>
      <c r="G88" s="321"/>
      <c r="H88" s="321"/>
      <c r="I88" s="34"/>
      <c r="J88" s="34"/>
      <c r="K88" s="34"/>
      <c r="L88" s="8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8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23</v>
      </c>
      <c r="D90" s="34"/>
      <c r="E90" s="34"/>
      <c r="F90" s="27" t="str">
        <f>F12</f>
        <v>Ústí nad Orlicí</v>
      </c>
      <c r="G90" s="34"/>
      <c r="H90" s="34"/>
      <c r="I90" s="29" t="s">
        <v>25</v>
      </c>
      <c r="J90" s="52" t="str">
        <f>IF(J12="","",J12)</f>
        <v>3. 3. 2025</v>
      </c>
      <c r="K90" s="34"/>
      <c r="L90" s="8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8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5.2" customHeight="1">
      <c r="A92" s="34"/>
      <c r="B92" s="35"/>
      <c r="C92" s="29" t="s">
        <v>27</v>
      </c>
      <c r="D92" s="34"/>
      <c r="E92" s="34"/>
      <c r="F92" s="27" t="str">
        <f>E15</f>
        <v xml:space="preserve"> </v>
      </c>
      <c r="G92" s="34"/>
      <c r="H92" s="34"/>
      <c r="I92" s="29" t="s">
        <v>33</v>
      </c>
      <c r="J92" s="32" t="str">
        <f>E21</f>
        <v>Ing. Jiří Cihlář</v>
      </c>
      <c r="K92" s="34"/>
      <c r="L92" s="8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2" customHeight="1">
      <c r="A93" s="34"/>
      <c r="B93" s="35"/>
      <c r="C93" s="29" t="s">
        <v>31</v>
      </c>
      <c r="D93" s="34"/>
      <c r="E93" s="34"/>
      <c r="F93" s="27" t="str">
        <f>IF(E18="","",E18)</f>
        <v>Vyplň údaj</v>
      </c>
      <c r="G93" s="34"/>
      <c r="H93" s="34"/>
      <c r="I93" s="29" t="s">
        <v>36</v>
      </c>
      <c r="J93" s="32" t="str">
        <f>E24</f>
        <v xml:space="preserve"> </v>
      </c>
      <c r="K93" s="34"/>
      <c r="L93" s="8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8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12"/>
      <c r="B95" s="113"/>
      <c r="C95" s="114" t="s">
        <v>109</v>
      </c>
      <c r="D95" s="115" t="s">
        <v>58</v>
      </c>
      <c r="E95" s="115" t="s">
        <v>54</v>
      </c>
      <c r="F95" s="115" t="s">
        <v>55</v>
      </c>
      <c r="G95" s="115" t="s">
        <v>110</v>
      </c>
      <c r="H95" s="115" t="s">
        <v>111</v>
      </c>
      <c r="I95" s="115" t="s">
        <v>112</v>
      </c>
      <c r="J95" s="115" t="s">
        <v>89</v>
      </c>
      <c r="K95" s="116" t="s">
        <v>113</v>
      </c>
      <c r="L95" s="117"/>
      <c r="M95" s="59" t="s">
        <v>3</v>
      </c>
      <c r="N95" s="60" t="s">
        <v>43</v>
      </c>
      <c r="O95" s="60" t="s">
        <v>114</v>
      </c>
      <c r="P95" s="60" t="s">
        <v>115</v>
      </c>
      <c r="Q95" s="60" t="s">
        <v>116</v>
      </c>
      <c r="R95" s="60" t="s">
        <v>117</v>
      </c>
      <c r="S95" s="60" t="s">
        <v>118</v>
      </c>
      <c r="T95" s="61" t="s">
        <v>119</v>
      </c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</row>
    <row r="96" spans="1:63" s="2" customFormat="1" ht="22.9" customHeight="1">
      <c r="A96" s="34"/>
      <c r="B96" s="35"/>
      <c r="C96" s="66" t="s">
        <v>120</v>
      </c>
      <c r="D96" s="34"/>
      <c r="E96" s="34"/>
      <c r="F96" s="34"/>
      <c r="G96" s="34"/>
      <c r="H96" s="34"/>
      <c r="I96" s="34"/>
      <c r="J96" s="118">
        <f>BK96</f>
        <v>0</v>
      </c>
      <c r="K96" s="34"/>
      <c r="L96" s="35"/>
      <c r="M96" s="62"/>
      <c r="N96" s="53"/>
      <c r="O96" s="63"/>
      <c r="P96" s="119">
        <f>P97+P596+P646</f>
        <v>0</v>
      </c>
      <c r="Q96" s="63"/>
      <c r="R96" s="119">
        <f>R97+R596+R646</f>
        <v>1066.5069184400002</v>
      </c>
      <c r="S96" s="63"/>
      <c r="T96" s="120">
        <f>T97+T596+T646</f>
        <v>1355.2109200000002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72</v>
      </c>
      <c r="AU96" s="19" t="s">
        <v>90</v>
      </c>
      <c r="BK96" s="121">
        <f>BK97+BK596+BK646</f>
        <v>0</v>
      </c>
    </row>
    <row r="97" spans="1:65" s="12" customFormat="1" ht="25.9" customHeight="1">
      <c r="B97" s="122"/>
      <c r="D97" s="123" t="s">
        <v>72</v>
      </c>
      <c r="E97" s="124" t="s">
        <v>121</v>
      </c>
      <c r="F97" s="124" t="s">
        <v>122</v>
      </c>
      <c r="I97" s="125"/>
      <c r="J97" s="126">
        <f>BK97</f>
        <v>0</v>
      </c>
      <c r="L97" s="122"/>
      <c r="M97" s="127"/>
      <c r="N97" s="128"/>
      <c r="O97" s="128"/>
      <c r="P97" s="129">
        <f>P98+P195+P218+P229+P328+P398+P548+P592</f>
        <v>0</v>
      </c>
      <c r="Q97" s="128"/>
      <c r="R97" s="129">
        <f>R98+R195+R218+R229+R328+R398+R548+R592</f>
        <v>1066.4460154400001</v>
      </c>
      <c r="S97" s="128"/>
      <c r="T97" s="130">
        <f>T98+T195+T218+T229+T328+T398+T548+T592</f>
        <v>1355.2109200000002</v>
      </c>
      <c r="AR97" s="123" t="s">
        <v>81</v>
      </c>
      <c r="AT97" s="131" t="s">
        <v>72</v>
      </c>
      <c r="AU97" s="131" t="s">
        <v>73</v>
      </c>
      <c r="AY97" s="123" t="s">
        <v>123</v>
      </c>
      <c r="BK97" s="132">
        <f>BK98+BK195+BK218+BK229+BK328+BK398+BK548+BK592</f>
        <v>0</v>
      </c>
    </row>
    <row r="98" spans="1:65" s="12" customFormat="1" ht="22.9" customHeight="1">
      <c r="B98" s="122"/>
      <c r="D98" s="123" t="s">
        <v>72</v>
      </c>
      <c r="E98" s="133" t="s">
        <v>81</v>
      </c>
      <c r="F98" s="133" t="s">
        <v>124</v>
      </c>
      <c r="I98" s="125"/>
      <c r="J98" s="134">
        <f>BK98</f>
        <v>0</v>
      </c>
      <c r="L98" s="122"/>
      <c r="M98" s="127"/>
      <c r="N98" s="128"/>
      <c r="O98" s="128"/>
      <c r="P98" s="129">
        <f>SUM(P99:P194)</f>
        <v>0</v>
      </c>
      <c r="Q98" s="128"/>
      <c r="R98" s="129">
        <f>SUM(R99:R194)</f>
        <v>77.031289999999998</v>
      </c>
      <c r="S98" s="128"/>
      <c r="T98" s="130">
        <f>SUM(T99:T194)</f>
        <v>0</v>
      </c>
      <c r="AR98" s="123" t="s">
        <v>81</v>
      </c>
      <c r="AT98" s="131" t="s">
        <v>72</v>
      </c>
      <c r="AU98" s="131" t="s">
        <v>81</v>
      </c>
      <c r="AY98" s="123" t="s">
        <v>123</v>
      </c>
      <c r="BK98" s="132">
        <f>SUM(BK99:BK194)</f>
        <v>0</v>
      </c>
    </row>
    <row r="99" spans="1:65" s="2" customFormat="1" ht="33" customHeight="1">
      <c r="A99" s="34"/>
      <c r="B99" s="135"/>
      <c r="C99" s="136" t="s">
        <v>81</v>
      </c>
      <c r="D99" s="136" t="s">
        <v>125</v>
      </c>
      <c r="E99" s="137" t="s">
        <v>126</v>
      </c>
      <c r="F99" s="138" t="s">
        <v>127</v>
      </c>
      <c r="G99" s="139" t="s">
        <v>128</v>
      </c>
      <c r="H99" s="140">
        <v>68.400000000000006</v>
      </c>
      <c r="I99" s="141"/>
      <c r="J99" s="142">
        <f>ROUND(I99*H99,2)</f>
        <v>0</v>
      </c>
      <c r="K99" s="138" t="s">
        <v>129</v>
      </c>
      <c r="L99" s="35"/>
      <c r="M99" s="143" t="s">
        <v>3</v>
      </c>
      <c r="N99" s="144" t="s">
        <v>44</v>
      </c>
      <c r="O99" s="55"/>
      <c r="P99" s="145">
        <f>O99*H99</f>
        <v>0</v>
      </c>
      <c r="Q99" s="145">
        <v>0</v>
      </c>
      <c r="R99" s="145">
        <f>Q99*H99</f>
        <v>0</v>
      </c>
      <c r="S99" s="145">
        <v>0</v>
      </c>
      <c r="T99" s="146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47" t="s">
        <v>130</v>
      </c>
      <c r="AT99" s="147" t="s">
        <v>125</v>
      </c>
      <c r="AU99" s="147" t="s">
        <v>83</v>
      </c>
      <c r="AY99" s="19" t="s">
        <v>123</v>
      </c>
      <c r="BE99" s="148">
        <f>IF(N99="základní",J99,0)</f>
        <v>0</v>
      </c>
      <c r="BF99" s="148">
        <f>IF(N99="snížená",J99,0)</f>
        <v>0</v>
      </c>
      <c r="BG99" s="148">
        <f>IF(N99="zákl. přenesená",J99,0)</f>
        <v>0</v>
      </c>
      <c r="BH99" s="148">
        <f>IF(N99="sníž. přenesená",J99,0)</f>
        <v>0</v>
      </c>
      <c r="BI99" s="148">
        <f>IF(N99="nulová",J99,0)</f>
        <v>0</v>
      </c>
      <c r="BJ99" s="19" t="s">
        <v>81</v>
      </c>
      <c r="BK99" s="148">
        <f>ROUND(I99*H99,2)</f>
        <v>0</v>
      </c>
      <c r="BL99" s="19" t="s">
        <v>130</v>
      </c>
      <c r="BM99" s="147" t="s">
        <v>131</v>
      </c>
    </row>
    <row r="100" spans="1:65" s="2" customFormat="1" ht="29.25">
      <c r="A100" s="34"/>
      <c r="B100" s="35"/>
      <c r="C100" s="34"/>
      <c r="D100" s="149" t="s">
        <v>132</v>
      </c>
      <c r="E100" s="34"/>
      <c r="F100" s="150" t="s">
        <v>133</v>
      </c>
      <c r="G100" s="34"/>
      <c r="H100" s="34"/>
      <c r="I100" s="151"/>
      <c r="J100" s="34"/>
      <c r="K100" s="34"/>
      <c r="L100" s="35"/>
      <c r="M100" s="152"/>
      <c r="N100" s="153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132</v>
      </c>
      <c r="AU100" s="19" t="s">
        <v>83</v>
      </c>
    </row>
    <row r="101" spans="1:65" s="2" customFormat="1" ht="11.25">
      <c r="A101" s="34"/>
      <c r="B101" s="35"/>
      <c r="C101" s="34"/>
      <c r="D101" s="154" t="s">
        <v>134</v>
      </c>
      <c r="E101" s="34"/>
      <c r="F101" s="155" t="s">
        <v>135</v>
      </c>
      <c r="G101" s="34"/>
      <c r="H101" s="34"/>
      <c r="I101" s="151"/>
      <c r="J101" s="34"/>
      <c r="K101" s="34"/>
      <c r="L101" s="35"/>
      <c r="M101" s="152"/>
      <c r="N101" s="153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134</v>
      </c>
      <c r="AU101" s="19" t="s">
        <v>83</v>
      </c>
    </row>
    <row r="102" spans="1:65" s="13" customFormat="1" ht="11.25">
      <c r="B102" s="156"/>
      <c r="D102" s="149" t="s">
        <v>136</v>
      </c>
      <c r="E102" s="157" t="s">
        <v>3</v>
      </c>
      <c r="F102" s="158" t="s">
        <v>137</v>
      </c>
      <c r="H102" s="159">
        <v>68.400000000000006</v>
      </c>
      <c r="I102" s="160"/>
      <c r="L102" s="156"/>
      <c r="M102" s="161"/>
      <c r="N102" s="162"/>
      <c r="O102" s="162"/>
      <c r="P102" s="162"/>
      <c r="Q102" s="162"/>
      <c r="R102" s="162"/>
      <c r="S102" s="162"/>
      <c r="T102" s="163"/>
      <c r="AT102" s="157" t="s">
        <v>136</v>
      </c>
      <c r="AU102" s="157" t="s">
        <v>83</v>
      </c>
      <c r="AV102" s="13" t="s">
        <v>83</v>
      </c>
      <c r="AW102" s="13" t="s">
        <v>35</v>
      </c>
      <c r="AX102" s="13" t="s">
        <v>81</v>
      </c>
      <c r="AY102" s="157" t="s">
        <v>123</v>
      </c>
    </row>
    <row r="103" spans="1:65" s="2" customFormat="1" ht="33" customHeight="1">
      <c r="A103" s="34"/>
      <c r="B103" s="135"/>
      <c r="C103" s="136" t="s">
        <v>83</v>
      </c>
      <c r="D103" s="136" t="s">
        <v>125</v>
      </c>
      <c r="E103" s="137" t="s">
        <v>138</v>
      </c>
      <c r="F103" s="138" t="s">
        <v>139</v>
      </c>
      <c r="G103" s="139" t="s">
        <v>128</v>
      </c>
      <c r="H103" s="140">
        <v>47.67</v>
      </c>
      <c r="I103" s="141"/>
      <c r="J103" s="142">
        <f>ROUND(I103*H103,2)</f>
        <v>0</v>
      </c>
      <c r="K103" s="138" t="s">
        <v>129</v>
      </c>
      <c r="L103" s="35"/>
      <c r="M103" s="143" t="s">
        <v>3</v>
      </c>
      <c r="N103" s="144" t="s">
        <v>44</v>
      </c>
      <c r="O103" s="55"/>
      <c r="P103" s="145">
        <f>O103*H103</f>
        <v>0</v>
      </c>
      <c r="Q103" s="145">
        <v>0</v>
      </c>
      <c r="R103" s="145">
        <f>Q103*H103</f>
        <v>0</v>
      </c>
      <c r="S103" s="145">
        <v>0</v>
      </c>
      <c r="T103" s="146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47" t="s">
        <v>130</v>
      </c>
      <c r="AT103" s="147" t="s">
        <v>125</v>
      </c>
      <c r="AU103" s="147" t="s">
        <v>83</v>
      </c>
      <c r="AY103" s="19" t="s">
        <v>123</v>
      </c>
      <c r="BE103" s="148">
        <f>IF(N103="základní",J103,0)</f>
        <v>0</v>
      </c>
      <c r="BF103" s="148">
        <f>IF(N103="snížená",J103,0)</f>
        <v>0</v>
      </c>
      <c r="BG103" s="148">
        <f>IF(N103="zákl. přenesená",J103,0)</f>
        <v>0</v>
      </c>
      <c r="BH103" s="148">
        <f>IF(N103="sníž. přenesená",J103,0)</f>
        <v>0</v>
      </c>
      <c r="BI103" s="148">
        <f>IF(N103="nulová",J103,0)</f>
        <v>0</v>
      </c>
      <c r="BJ103" s="19" t="s">
        <v>81</v>
      </c>
      <c r="BK103" s="148">
        <f>ROUND(I103*H103,2)</f>
        <v>0</v>
      </c>
      <c r="BL103" s="19" t="s">
        <v>130</v>
      </c>
      <c r="BM103" s="147" t="s">
        <v>140</v>
      </c>
    </row>
    <row r="104" spans="1:65" s="2" customFormat="1" ht="29.25">
      <c r="A104" s="34"/>
      <c r="B104" s="35"/>
      <c r="C104" s="34"/>
      <c r="D104" s="149" t="s">
        <v>132</v>
      </c>
      <c r="E104" s="34"/>
      <c r="F104" s="150" t="s">
        <v>141</v>
      </c>
      <c r="G104" s="34"/>
      <c r="H104" s="34"/>
      <c r="I104" s="151"/>
      <c r="J104" s="34"/>
      <c r="K104" s="34"/>
      <c r="L104" s="35"/>
      <c r="M104" s="152"/>
      <c r="N104" s="153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132</v>
      </c>
      <c r="AU104" s="19" t="s">
        <v>83</v>
      </c>
    </row>
    <row r="105" spans="1:65" s="2" customFormat="1" ht="11.25">
      <c r="A105" s="34"/>
      <c r="B105" s="35"/>
      <c r="C105" s="34"/>
      <c r="D105" s="154" t="s">
        <v>134</v>
      </c>
      <c r="E105" s="34"/>
      <c r="F105" s="155" t="s">
        <v>142</v>
      </c>
      <c r="G105" s="34"/>
      <c r="H105" s="34"/>
      <c r="I105" s="151"/>
      <c r="J105" s="34"/>
      <c r="K105" s="34"/>
      <c r="L105" s="35"/>
      <c r="M105" s="152"/>
      <c r="N105" s="153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134</v>
      </c>
      <c r="AU105" s="19" t="s">
        <v>83</v>
      </c>
    </row>
    <row r="106" spans="1:65" s="13" customFormat="1" ht="11.25">
      <c r="B106" s="156"/>
      <c r="D106" s="149" t="s">
        <v>136</v>
      </c>
      <c r="E106" s="157" t="s">
        <v>3</v>
      </c>
      <c r="F106" s="158" t="s">
        <v>143</v>
      </c>
      <c r="H106" s="159">
        <v>47.67</v>
      </c>
      <c r="I106" s="160"/>
      <c r="L106" s="156"/>
      <c r="M106" s="161"/>
      <c r="N106" s="162"/>
      <c r="O106" s="162"/>
      <c r="P106" s="162"/>
      <c r="Q106" s="162"/>
      <c r="R106" s="162"/>
      <c r="S106" s="162"/>
      <c r="T106" s="163"/>
      <c r="AT106" s="157" t="s">
        <v>136</v>
      </c>
      <c r="AU106" s="157" t="s">
        <v>83</v>
      </c>
      <c r="AV106" s="13" t="s">
        <v>83</v>
      </c>
      <c r="AW106" s="13" t="s">
        <v>35</v>
      </c>
      <c r="AX106" s="13" t="s">
        <v>73</v>
      </c>
      <c r="AY106" s="157" t="s">
        <v>123</v>
      </c>
    </row>
    <row r="107" spans="1:65" s="14" customFormat="1" ht="11.25">
      <c r="B107" s="164"/>
      <c r="D107" s="149" t="s">
        <v>136</v>
      </c>
      <c r="E107" s="165" t="s">
        <v>3</v>
      </c>
      <c r="F107" s="166" t="s">
        <v>144</v>
      </c>
      <c r="H107" s="167">
        <v>47.67</v>
      </c>
      <c r="I107" s="168"/>
      <c r="L107" s="164"/>
      <c r="M107" s="169"/>
      <c r="N107" s="170"/>
      <c r="O107" s="170"/>
      <c r="P107" s="170"/>
      <c r="Q107" s="170"/>
      <c r="R107" s="170"/>
      <c r="S107" s="170"/>
      <c r="T107" s="171"/>
      <c r="AT107" s="165" t="s">
        <v>136</v>
      </c>
      <c r="AU107" s="165" t="s">
        <v>83</v>
      </c>
      <c r="AV107" s="14" t="s">
        <v>130</v>
      </c>
      <c r="AW107" s="14" t="s">
        <v>35</v>
      </c>
      <c r="AX107" s="14" t="s">
        <v>81</v>
      </c>
      <c r="AY107" s="165" t="s">
        <v>123</v>
      </c>
    </row>
    <row r="108" spans="1:65" s="2" customFormat="1" ht="24.2" customHeight="1">
      <c r="A108" s="34"/>
      <c r="B108" s="135"/>
      <c r="C108" s="136" t="s">
        <v>145</v>
      </c>
      <c r="D108" s="136" t="s">
        <v>125</v>
      </c>
      <c r="E108" s="137" t="s">
        <v>146</v>
      </c>
      <c r="F108" s="138" t="s">
        <v>147</v>
      </c>
      <c r="G108" s="139" t="s">
        <v>128</v>
      </c>
      <c r="H108" s="140">
        <v>15.2</v>
      </c>
      <c r="I108" s="141"/>
      <c r="J108" s="142">
        <f>ROUND(I108*H108,2)</f>
        <v>0</v>
      </c>
      <c r="K108" s="138" t="s">
        <v>129</v>
      </c>
      <c r="L108" s="35"/>
      <c r="M108" s="143" t="s">
        <v>3</v>
      </c>
      <c r="N108" s="144" t="s">
        <v>44</v>
      </c>
      <c r="O108" s="55"/>
      <c r="P108" s="145">
        <f>O108*H108</f>
        <v>0</v>
      </c>
      <c r="Q108" s="145">
        <v>0</v>
      </c>
      <c r="R108" s="145">
        <f>Q108*H108</f>
        <v>0</v>
      </c>
      <c r="S108" s="145">
        <v>0</v>
      </c>
      <c r="T108" s="146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47" t="s">
        <v>130</v>
      </c>
      <c r="AT108" s="147" t="s">
        <v>125</v>
      </c>
      <c r="AU108" s="147" t="s">
        <v>83</v>
      </c>
      <c r="AY108" s="19" t="s">
        <v>123</v>
      </c>
      <c r="BE108" s="148">
        <f>IF(N108="základní",J108,0)</f>
        <v>0</v>
      </c>
      <c r="BF108" s="148">
        <f>IF(N108="snížená",J108,0)</f>
        <v>0</v>
      </c>
      <c r="BG108" s="148">
        <f>IF(N108="zákl. přenesená",J108,0)</f>
        <v>0</v>
      </c>
      <c r="BH108" s="148">
        <f>IF(N108="sníž. přenesená",J108,0)</f>
        <v>0</v>
      </c>
      <c r="BI108" s="148">
        <f>IF(N108="nulová",J108,0)</f>
        <v>0</v>
      </c>
      <c r="BJ108" s="19" t="s">
        <v>81</v>
      </c>
      <c r="BK108" s="148">
        <f>ROUND(I108*H108,2)</f>
        <v>0</v>
      </c>
      <c r="BL108" s="19" t="s">
        <v>130</v>
      </c>
      <c r="BM108" s="147" t="s">
        <v>148</v>
      </c>
    </row>
    <row r="109" spans="1:65" s="2" customFormat="1" ht="19.5">
      <c r="A109" s="34"/>
      <c r="B109" s="35"/>
      <c r="C109" s="34"/>
      <c r="D109" s="149" t="s">
        <v>132</v>
      </c>
      <c r="E109" s="34"/>
      <c r="F109" s="150" t="s">
        <v>149</v>
      </c>
      <c r="G109" s="34"/>
      <c r="H109" s="34"/>
      <c r="I109" s="151"/>
      <c r="J109" s="34"/>
      <c r="K109" s="34"/>
      <c r="L109" s="35"/>
      <c r="M109" s="152"/>
      <c r="N109" s="153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132</v>
      </c>
      <c r="AU109" s="19" t="s">
        <v>83</v>
      </c>
    </row>
    <row r="110" spans="1:65" s="2" customFormat="1" ht="11.25">
      <c r="A110" s="34"/>
      <c r="B110" s="35"/>
      <c r="C110" s="34"/>
      <c r="D110" s="154" t="s">
        <v>134</v>
      </c>
      <c r="E110" s="34"/>
      <c r="F110" s="155" t="s">
        <v>150</v>
      </c>
      <c r="G110" s="34"/>
      <c r="H110" s="34"/>
      <c r="I110" s="151"/>
      <c r="J110" s="34"/>
      <c r="K110" s="34"/>
      <c r="L110" s="35"/>
      <c r="M110" s="152"/>
      <c r="N110" s="153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134</v>
      </c>
      <c r="AU110" s="19" t="s">
        <v>83</v>
      </c>
    </row>
    <row r="111" spans="1:65" s="13" customFormat="1" ht="11.25">
      <c r="B111" s="156"/>
      <c r="D111" s="149" t="s">
        <v>136</v>
      </c>
      <c r="E111" s="157" t="s">
        <v>3</v>
      </c>
      <c r="F111" s="158" t="s">
        <v>151</v>
      </c>
      <c r="H111" s="159">
        <v>15.2</v>
      </c>
      <c r="I111" s="160"/>
      <c r="L111" s="156"/>
      <c r="M111" s="161"/>
      <c r="N111" s="162"/>
      <c r="O111" s="162"/>
      <c r="P111" s="162"/>
      <c r="Q111" s="162"/>
      <c r="R111" s="162"/>
      <c r="S111" s="162"/>
      <c r="T111" s="163"/>
      <c r="AT111" s="157" t="s">
        <v>136</v>
      </c>
      <c r="AU111" s="157" t="s">
        <v>83</v>
      </c>
      <c r="AV111" s="13" t="s">
        <v>83</v>
      </c>
      <c r="AW111" s="13" t="s">
        <v>35</v>
      </c>
      <c r="AX111" s="13" t="s">
        <v>73</v>
      </c>
      <c r="AY111" s="157" t="s">
        <v>123</v>
      </c>
    </row>
    <row r="112" spans="1:65" s="14" customFormat="1" ht="11.25">
      <c r="B112" s="164"/>
      <c r="D112" s="149" t="s">
        <v>136</v>
      </c>
      <c r="E112" s="165" t="s">
        <v>3</v>
      </c>
      <c r="F112" s="166" t="s">
        <v>144</v>
      </c>
      <c r="H112" s="167">
        <v>15.2</v>
      </c>
      <c r="I112" s="168"/>
      <c r="L112" s="164"/>
      <c r="M112" s="169"/>
      <c r="N112" s="170"/>
      <c r="O112" s="170"/>
      <c r="P112" s="170"/>
      <c r="Q112" s="170"/>
      <c r="R112" s="170"/>
      <c r="S112" s="170"/>
      <c r="T112" s="171"/>
      <c r="AT112" s="165" t="s">
        <v>136</v>
      </c>
      <c r="AU112" s="165" t="s">
        <v>83</v>
      </c>
      <c r="AV112" s="14" t="s">
        <v>130</v>
      </c>
      <c r="AW112" s="14" t="s">
        <v>35</v>
      </c>
      <c r="AX112" s="14" t="s">
        <v>81</v>
      </c>
      <c r="AY112" s="165" t="s">
        <v>123</v>
      </c>
    </row>
    <row r="113" spans="1:65" s="2" customFormat="1" ht="37.9" customHeight="1">
      <c r="A113" s="34"/>
      <c r="B113" s="135"/>
      <c r="C113" s="136" t="s">
        <v>130</v>
      </c>
      <c r="D113" s="136" t="s">
        <v>125</v>
      </c>
      <c r="E113" s="137" t="s">
        <v>152</v>
      </c>
      <c r="F113" s="138" t="s">
        <v>153</v>
      </c>
      <c r="G113" s="139" t="s">
        <v>128</v>
      </c>
      <c r="H113" s="140">
        <v>3.8010000000000002</v>
      </c>
      <c r="I113" s="141"/>
      <c r="J113" s="142">
        <f>ROUND(I113*H113,2)</f>
        <v>0</v>
      </c>
      <c r="K113" s="138" t="s">
        <v>129</v>
      </c>
      <c r="L113" s="35"/>
      <c r="M113" s="143" t="s">
        <v>3</v>
      </c>
      <c r="N113" s="144" t="s">
        <v>44</v>
      </c>
      <c r="O113" s="55"/>
      <c r="P113" s="145">
        <f>O113*H113</f>
        <v>0</v>
      </c>
      <c r="Q113" s="145">
        <v>0</v>
      </c>
      <c r="R113" s="145">
        <f>Q113*H113</f>
        <v>0</v>
      </c>
      <c r="S113" s="145">
        <v>0</v>
      </c>
      <c r="T113" s="146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47" t="s">
        <v>130</v>
      </c>
      <c r="AT113" s="147" t="s">
        <v>125</v>
      </c>
      <c r="AU113" s="147" t="s">
        <v>83</v>
      </c>
      <c r="AY113" s="19" t="s">
        <v>123</v>
      </c>
      <c r="BE113" s="148">
        <f>IF(N113="základní",J113,0)</f>
        <v>0</v>
      </c>
      <c r="BF113" s="148">
        <f>IF(N113="snížená",J113,0)</f>
        <v>0</v>
      </c>
      <c r="BG113" s="148">
        <f>IF(N113="zákl. přenesená",J113,0)</f>
        <v>0</v>
      </c>
      <c r="BH113" s="148">
        <f>IF(N113="sníž. přenesená",J113,0)</f>
        <v>0</v>
      </c>
      <c r="BI113" s="148">
        <f>IF(N113="nulová",J113,0)</f>
        <v>0</v>
      </c>
      <c r="BJ113" s="19" t="s">
        <v>81</v>
      </c>
      <c r="BK113" s="148">
        <f>ROUND(I113*H113,2)</f>
        <v>0</v>
      </c>
      <c r="BL113" s="19" t="s">
        <v>130</v>
      </c>
      <c r="BM113" s="147" t="s">
        <v>154</v>
      </c>
    </row>
    <row r="114" spans="1:65" s="2" customFormat="1" ht="39">
      <c r="A114" s="34"/>
      <c r="B114" s="35"/>
      <c r="C114" s="34"/>
      <c r="D114" s="149" t="s">
        <v>132</v>
      </c>
      <c r="E114" s="34"/>
      <c r="F114" s="150" t="s">
        <v>155</v>
      </c>
      <c r="G114" s="34"/>
      <c r="H114" s="34"/>
      <c r="I114" s="151"/>
      <c r="J114" s="34"/>
      <c r="K114" s="34"/>
      <c r="L114" s="35"/>
      <c r="M114" s="152"/>
      <c r="N114" s="153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132</v>
      </c>
      <c r="AU114" s="19" t="s">
        <v>83</v>
      </c>
    </row>
    <row r="115" spans="1:65" s="2" customFormat="1" ht="11.25">
      <c r="A115" s="34"/>
      <c r="B115" s="35"/>
      <c r="C115" s="34"/>
      <c r="D115" s="154" t="s">
        <v>134</v>
      </c>
      <c r="E115" s="34"/>
      <c r="F115" s="155" t="s">
        <v>156</v>
      </c>
      <c r="G115" s="34"/>
      <c r="H115" s="34"/>
      <c r="I115" s="151"/>
      <c r="J115" s="34"/>
      <c r="K115" s="34"/>
      <c r="L115" s="35"/>
      <c r="M115" s="152"/>
      <c r="N115" s="153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134</v>
      </c>
      <c r="AU115" s="19" t="s">
        <v>83</v>
      </c>
    </row>
    <row r="116" spans="1:65" s="13" customFormat="1" ht="11.25">
      <c r="B116" s="156"/>
      <c r="D116" s="149" t="s">
        <v>136</v>
      </c>
      <c r="E116" s="157" t="s">
        <v>3</v>
      </c>
      <c r="F116" s="158" t="s">
        <v>157</v>
      </c>
      <c r="H116" s="159">
        <v>3.8010000000000002</v>
      </c>
      <c r="I116" s="160"/>
      <c r="L116" s="156"/>
      <c r="M116" s="161"/>
      <c r="N116" s="162"/>
      <c r="O116" s="162"/>
      <c r="P116" s="162"/>
      <c r="Q116" s="162"/>
      <c r="R116" s="162"/>
      <c r="S116" s="162"/>
      <c r="T116" s="163"/>
      <c r="AT116" s="157" t="s">
        <v>136</v>
      </c>
      <c r="AU116" s="157" t="s">
        <v>83</v>
      </c>
      <c r="AV116" s="13" t="s">
        <v>83</v>
      </c>
      <c r="AW116" s="13" t="s">
        <v>35</v>
      </c>
      <c r="AX116" s="13" t="s">
        <v>81</v>
      </c>
      <c r="AY116" s="157" t="s">
        <v>123</v>
      </c>
    </row>
    <row r="117" spans="1:65" s="2" customFormat="1" ht="37.9" customHeight="1">
      <c r="A117" s="34"/>
      <c r="B117" s="135"/>
      <c r="C117" s="136" t="s">
        <v>158</v>
      </c>
      <c r="D117" s="136" t="s">
        <v>125</v>
      </c>
      <c r="E117" s="137" t="s">
        <v>159</v>
      </c>
      <c r="F117" s="138" t="s">
        <v>160</v>
      </c>
      <c r="G117" s="139" t="s">
        <v>128</v>
      </c>
      <c r="H117" s="140">
        <v>87.569000000000003</v>
      </c>
      <c r="I117" s="141"/>
      <c r="J117" s="142">
        <f>ROUND(I117*H117,2)</f>
        <v>0</v>
      </c>
      <c r="K117" s="138" t="s">
        <v>129</v>
      </c>
      <c r="L117" s="35"/>
      <c r="M117" s="143" t="s">
        <v>3</v>
      </c>
      <c r="N117" s="144" t="s">
        <v>44</v>
      </c>
      <c r="O117" s="55"/>
      <c r="P117" s="145">
        <f>O117*H117</f>
        <v>0</v>
      </c>
      <c r="Q117" s="145">
        <v>0</v>
      </c>
      <c r="R117" s="145">
        <f>Q117*H117</f>
        <v>0</v>
      </c>
      <c r="S117" s="145">
        <v>0</v>
      </c>
      <c r="T117" s="146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47" t="s">
        <v>130</v>
      </c>
      <c r="AT117" s="147" t="s">
        <v>125</v>
      </c>
      <c r="AU117" s="147" t="s">
        <v>83</v>
      </c>
      <c r="AY117" s="19" t="s">
        <v>123</v>
      </c>
      <c r="BE117" s="148">
        <f>IF(N117="základní",J117,0)</f>
        <v>0</v>
      </c>
      <c r="BF117" s="148">
        <f>IF(N117="snížená",J117,0)</f>
        <v>0</v>
      </c>
      <c r="BG117" s="148">
        <f>IF(N117="zákl. přenesená",J117,0)</f>
        <v>0</v>
      </c>
      <c r="BH117" s="148">
        <f>IF(N117="sníž. přenesená",J117,0)</f>
        <v>0</v>
      </c>
      <c r="BI117" s="148">
        <f>IF(N117="nulová",J117,0)</f>
        <v>0</v>
      </c>
      <c r="BJ117" s="19" t="s">
        <v>81</v>
      </c>
      <c r="BK117" s="148">
        <f>ROUND(I117*H117,2)</f>
        <v>0</v>
      </c>
      <c r="BL117" s="19" t="s">
        <v>130</v>
      </c>
      <c r="BM117" s="147" t="s">
        <v>161</v>
      </c>
    </row>
    <row r="118" spans="1:65" s="2" customFormat="1" ht="39">
      <c r="A118" s="34"/>
      <c r="B118" s="35"/>
      <c r="C118" s="34"/>
      <c r="D118" s="149" t="s">
        <v>132</v>
      </c>
      <c r="E118" s="34"/>
      <c r="F118" s="150" t="s">
        <v>162</v>
      </c>
      <c r="G118" s="34"/>
      <c r="H118" s="34"/>
      <c r="I118" s="151"/>
      <c r="J118" s="34"/>
      <c r="K118" s="34"/>
      <c r="L118" s="35"/>
      <c r="M118" s="152"/>
      <c r="N118" s="153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132</v>
      </c>
      <c r="AU118" s="19" t="s">
        <v>83</v>
      </c>
    </row>
    <row r="119" spans="1:65" s="2" customFormat="1" ht="11.25">
      <c r="A119" s="34"/>
      <c r="B119" s="35"/>
      <c r="C119" s="34"/>
      <c r="D119" s="154" t="s">
        <v>134</v>
      </c>
      <c r="E119" s="34"/>
      <c r="F119" s="155" t="s">
        <v>163</v>
      </c>
      <c r="G119" s="34"/>
      <c r="H119" s="34"/>
      <c r="I119" s="151"/>
      <c r="J119" s="34"/>
      <c r="K119" s="34"/>
      <c r="L119" s="35"/>
      <c r="M119" s="152"/>
      <c r="N119" s="153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134</v>
      </c>
      <c r="AU119" s="19" t="s">
        <v>83</v>
      </c>
    </row>
    <row r="120" spans="1:65" s="2" customFormat="1" ht="19.5">
      <c r="A120" s="34"/>
      <c r="B120" s="35"/>
      <c r="C120" s="34"/>
      <c r="D120" s="149" t="s">
        <v>164</v>
      </c>
      <c r="E120" s="34"/>
      <c r="F120" s="172" t="s">
        <v>165</v>
      </c>
      <c r="G120" s="34"/>
      <c r="H120" s="34"/>
      <c r="I120" s="151"/>
      <c r="J120" s="34"/>
      <c r="K120" s="34"/>
      <c r="L120" s="35"/>
      <c r="M120" s="152"/>
      <c r="N120" s="153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164</v>
      </c>
      <c r="AU120" s="19" t="s">
        <v>83</v>
      </c>
    </row>
    <row r="121" spans="1:65" s="13" customFormat="1" ht="11.25">
      <c r="B121" s="156"/>
      <c r="D121" s="149" t="s">
        <v>136</v>
      </c>
      <c r="E121" s="157" t="s">
        <v>3</v>
      </c>
      <c r="F121" s="158" t="s">
        <v>166</v>
      </c>
      <c r="H121" s="159">
        <v>131.27000000000001</v>
      </c>
      <c r="I121" s="160"/>
      <c r="L121" s="156"/>
      <c r="M121" s="161"/>
      <c r="N121" s="162"/>
      <c r="O121" s="162"/>
      <c r="P121" s="162"/>
      <c r="Q121" s="162"/>
      <c r="R121" s="162"/>
      <c r="S121" s="162"/>
      <c r="T121" s="163"/>
      <c r="AT121" s="157" t="s">
        <v>136</v>
      </c>
      <c r="AU121" s="157" t="s">
        <v>83</v>
      </c>
      <c r="AV121" s="13" t="s">
        <v>83</v>
      </c>
      <c r="AW121" s="13" t="s">
        <v>35</v>
      </c>
      <c r="AX121" s="13" t="s">
        <v>73</v>
      </c>
      <c r="AY121" s="157" t="s">
        <v>123</v>
      </c>
    </row>
    <row r="122" spans="1:65" s="13" customFormat="1" ht="11.25">
      <c r="B122" s="156"/>
      <c r="D122" s="149" t="s">
        <v>136</v>
      </c>
      <c r="E122" s="157" t="s">
        <v>3</v>
      </c>
      <c r="F122" s="158" t="s">
        <v>167</v>
      </c>
      <c r="H122" s="159">
        <v>-43.701000000000001</v>
      </c>
      <c r="I122" s="160"/>
      <c r="L122" s="156"/>
      <c r="M122" s="161"/>
      <c r="N122" s="162"/>
      <c r="O122" s="162"/>
      <c r="P122" s="162"/>
      <c r="Q122" s="162"/>
      <c r="R122" s="162"/>
      <c r="S122" s="162"/>
      <c r="T122" s="163"/>
      <c r="AT122" s="157" t="s">
        <v>136</v>
      </c>
      <c r="AU122" s="157" t="s">
        <v>83</v>
      </c>
      <c r="AV122" s="13" t="s">
        <v>83</v>
      </c>
      <c r="AW122" s="13" t="s">
        <v>35</v>
      </c>
      <c r="AX122" s="13" t="s">
        <v>73</v>
      </c>
      <c r="AY122" s="157" t="s">
        <v>123</v>
      </c>
    </row>
    <row r="123" spans="1:65" s="14" customFormat="1" ht="11.25">
      <c r="B123" s="164"/>
      <c r="D123" s="149" t="s">
        <v>136</v>
      </c>
      <c r="E123" s="165" t="s">
        <v>3</v>
      </c>
      <c r="F123" s="166" t="s">
        <v>144</v>
      </c>
      <c r="H123" s="167">
        <v>87.569000000000017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136</v>
      </c>
      <c r="AU123" s="165" t="s">
        <v>83</v>
      </c>
      <c r="AV123" s="14" t="s">
        <v>130</v>
      </c>
      <c r="AW123" s="14" t="s">
        <v>35</v>
      </c>
      <c r="AX123" s="14" t="s">
        <v>81</v>
      </c>
      <c r="AY123" s="165" t="s">
        <v>123</v>
      </c>
    </row>
    <row r="124" spans="1:65" s="2" customFormat="1" ht="24.2" customHeight="1">
      <c r="A124" s="34"/>
      <c r="B124" s="135"/>
      <c r="C124" s="136" t="s">
        <v>168</v>
      </c>
      <c r="D124" s="136" t="s">
        <v>125</v>
      </c>
      <c r="E124" s="137" t="s">
        <v>169</v>
      </c>
      <c r="F124" s="138" t="s">
        <v>170</v>
      </c>
      <c r="G124" s="139" t="s">
        <v>128</v>
      </c>
      <c r="H124" s="140">
        <v>3.8010000000000002</v>
      </c>
      <c r="I124" s="141"/>
      <c r="J124" s="142">
        <f>ROUND(I124*H124,2)</f>
        <v>0</v>
      </c>
      <c r="K124" s="138" t="s">
        <v>129</v>
      </c>
      <c r="L124" s="35"/>
      <c r="M124" s="143" t="s">
        <v>3</v>
      </c>
      <c r="N124" s="144" t="s">
        <v>44</v>
      </c>
      <c r="O124" s="55"/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47" t="s">
        <v>130</v>
      </c>
      <c r="AT124" s="147" t="s">
        <v>125</v>
      </c>
      <c r="AU124" s="147" t="s">
        <v>83</v>
      </c>
      <c r="AY124" s="19" t="s">
        <v>123</v>
      </c>
      <c r="BE124" s="148">
        <f>IF(N124="základní",J124,0)</f>
        <v>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9" t="s">
        <v>81</v>
      </c>
      <c r="BK124" s="148">
        <f>ROUND(I124*H124,2)</f>
        <v>0</v>
      </c>
      <c r="BL124" s="19" t="s">
        <v>130</v>
      </c>
      <c r="BM124" s="147" t="s">
        <v>171</v>
      </c>
    </row>
    <row r="125" spans="1:65" s="2" customFormat="1" ht="29.25">
      <c r="A125" s="34"/>
      <c r="B125" s="35"/>
      <c r="C125" s="34"/>
      <c r="D125" s="149" t="s">
        <v>132</v>
      </c>
      <c r="E125" s="34"/>
      <c r="F125" s="150" t="s">
        <v>172</v>
      </c>
      <c r="G125" s="34"/>
      <c r="H125" s="34"/>
      <c r="I125" s="151"/>
      <c r="J125" s="34"/>
      <c r="K125" s="34"/>
      <c r="L125" s="35"/>
      <c r="M125" s="152"/>
      <c r="N125" s="153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132</v>
      </c>
      <c r="AU125" s="19" t="s">
        <v>83</v>
      </c>
    </row>
    <row r="126" spans="1:65" s="2" customFormat="1" ht="11.25">
      <c r="A126" s="34"/>
      <c r="B126" s="35"/>
      <c r="C126" s="34"/>
      <c r="D126" s="154" t="s">
        <v>134</v>
      </c>
      <c r="E126" s="34"/>
      <c r="F126" s="155" t="s">
        <v>173</v>
      </c>
      <c r="G126" s="34"/>
      <c r="H126" s="34"/>
      <c r="I126" s="151"/>
      <c r="J126" s="34"/>
      <c r="K126" s="34"/>
      <c r="L126" s="35"/>
      <c r="M126" s="152"/>
      <c r="N126" s="153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134</v>
      </c>
      <c r="AU126" s="19" t="s">
        <v>83</v>
      </c>
    </row>
    <row r="127" spans="1:65" s="13" customFormat="1" ht="11.25">
      <c r="B127" s="156"/>
      <c r="D127" s="149" t="s">
        <v>136</v>
      </c>
      <c r="E127" s="157" t="s">
        <v>3</v>
      </c>
      <c r="F127" s="158" t="s">
        <v>174</v>
      </c>
      <c r="H127" s="159">
        <v>3.8010000000000002</v>
      </c>
      <c r="I127" s="160"/>
      <c r="L127" s="156"/>
      <c r="M127" s="161"/>
      <c r="N127" s="162"/>
      <c r="O127" s="162"/>
      <c r="P127" s="162"/>
      <c r="Q127" s="162"/>
      <c r="R127" s="162"/>
      <c r="S127" s="162"/>
      <c r="T127" s="163"/>
      <c r="AT127" s="157" t="s">
        <v>136</v>
      </c>
      <c r="AU127" s="157" t="s">
        <v>83</v>
      </c>
      <c r="AV127" s="13" t="s">
        <v>83</v>
      </c>
      <c r="AW127" s="13" t="s">
        <v>35</v>
      </c>
      <c r="AX127" s="13" t="s">
        <v>73</v>
      </c>
      <c r="AY127" s="157" t="s">
        <v>123</v>
      </c>
    </row>
    <row r="128" spans="1:65" s="14" customFormat="1" ht="11.25">
      <c r="B128" s="164"/>
      <c r="D128" s="149" t="s">
        <v>136</v>
      </c>
      <c r="E128" s="165" t="s">
        <v>3</v>
      </c>
      <c r="F128" s="166" t="s">
        <v>144</v>
      </c>
      <c r="H128" s="167">
        <v>3.8010000000000002</v>
      </c>
      <c r="I128" s="168"/>
      <c r="L128" s="164"/>
      <c r="M128" s="169"/>
      <c r="N128" s="170"/>
      <c r="O128" s="170"/>
      <c r="P128" s="170"/>
      <c r="Q128" s="170"/>
      <c r="R128" s="170"/>
      <c r="S128" s="170"/>
      <c r="T128" s="171"/>
      <c r="AT128" s="165" t="s">
        <v>136</v>
      </c>
      <c r="AU128" s="165" t="s">
        <v>83</v>
      </c>
      <c r="AV128" s="14" t="s">
        <v>130</v>
      </c>
      <c r="AW128" s="14" t="s">
        <v>35</v>
      </c>
      <c r="AX128" s="14" t="s">
        <v>81</v>
      </c>
      <c r="AY128" s="165" t="s">
        <v>123</v>
      </c>
    </row>
    <row r="129" spans="1:65" s="2" customFormat="1" ht="33" customHeight="1">
      <c r="A129" s="34"/>
      <c r="B129" s="135"/>
      <c r="C129" s="136" t="s">
        <v>175</v>
      </c>
      <c r="D129" s="136" t="s">
        <v>125</v>
      </c>
      <c r="E129" s="137" t="s">
        <v>176</v>
      </c>
      <c r="F129" s="138" t="s">
        <v>177</v>
      </c>
      <c r="G129" s="139" t="s">
        <v>178</v>
      </c>
      <c r="H129" s="140">
        <v>157.624</v>
      </c>
      <c r="I129" s="141"/>
      <c r="J129" s="142">
        <f>ROUND(I129*H129,2)</f>
        <v>0</v>
      </c>
      <c r="K129" s="138" t="s">
        <v>129</v>
      </c>
      <c r="L129" s="35"/>
      <c r="M129" s="143" t="s">
        <v>3</v>
      </c>
      <c r="N129" s="144" t="s">
        <v>44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7" t="s">
        <v>130</v>
      </c>
      <c r="AT129" s="147" t="s">
        <v>125</v>
      </c>
      <c r="AU129" s="147" t="s">
        <v>83</v>
      </c>
      <c r="AY129" s="19" t="s">
        <v>123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9" t="s">
        <v>81</v>
      </c>
      <c r="BK129" s="148">
        <f>ROUND(I129*H129,2)</f>
        <v>0</v>
      </c>
      <c r="BL129" s="19" t="s">
        <v>130</v>
      </c>
      <c r="BM129" s="147" t="s">
        <v>179</v>
      </c>
    </row>
    <row r="130" spans="1:65" s="2" customFormat="1" ht="29.25">
      <c r="A130" s="34"/>
      <c r="B130" s="35"/>
      <c r="C130" s="34"/>
      <c r="D130" s="149" t="s">
        <v>132</v>
      </c>
      <c r="E130" s="34"/>
      <c r="F130" s="150" t="s">
        <v>180</v>
      </c>
      <c r="G130" s="34"/>
      <c r="H130" s="34"/>
      <c r="I130" s="151"/>
      <c r="J130" s="34"/>
      <c r="K130" s="34"/>
      <c r="L130" s="35"/>
      <c r="M130" s="152"/>
      <c r="N130" s="153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132</v>
      </c>
      <c r="AU130" s="19" t="s">
        <v>83</v>
      </c>
    </row>
    <row r="131" spans="1:65" s="2" customFormat="1" ht="11.25">
      <c r="A131" s="34"/>
      <c r="B131" s="35"/>
      <c r="C131" s="34"/>
      <c r="D131" s="154" t="s">
        <v>134</v>
      </c>
      <c r="E131" s="34"/>
      <c r="F131" s="155" t="s">
        <v>181</v>
      </c>
      <c r="G131" s="34"/>
      <c r="H131" s="34"/>
      <c r="I131" s="151"/>
      <c r="J131" s="34"/>
      <c r="K131" s="34"/>
      <c r="L131" s="35"/>
      <c r="M131" s="152"/>
      <c r="N131" s="153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134</v>
      </c>
      <c r="AU131" s="19" t="s">
        <v>83</v>
      </c>
    </row>
    <row r="132" spans="1:65" s="13" customFormat="1" ht="11.25">
      <c r="B132" s="156"/>
      <c r="D132" s="149" t="s">
        <v>136</v>
      </c>
      <c r="E132" s="157" t="s">
        <v>3</v>
      </c>
      <c r="F132" s="158" t="s">
        <v>182</v>
      </c>
      <c r="H132" s="159">
        <v>87.569000000000003</v>
      </c>
      <c r="I132" s="160"/>
      <c r="L132" s="156"/>
      <c r="M132" s="161"/>
      <c r="N132" s="162"/>
      <c r="O132" s="162"/>
      <c r="P132" s="162"/>
      <c r="Q132" s="162"/>
      <c r="R132" s="162"/>
      <c r="S132" s="162"/>
      <c r="T132" s="163"/>
      <c r="AT132" s="157" t="s">
        <v>136</v>
      </c>
      <c r="AU132" s="157" t="s">
        <v>83</v>
      </c>
      <c r="AV132" s="13" t="s">
        <v>83</v>
      </c>
      <c r="AW132" s="13" t="s">
        <v>35</v>
      </c>
      <c r="AX132" s="13" t="s">
        <v>73</v>
      </c>
      <c r="AY132" s="157" t="s">
        <v>123</v>
      </c>
    </row>
    <row r="133" spans="1:65" s="14" customFormat="1" ht="11.25">
      <c r="B133" s="164"/>
      <c r="D133" s="149" t="s">
        <v>136</v>
      </c>
      <c r="E133" s="165" t="s">
        <v>3</v>
      </c>
      <c r="F133" s="166" t="s">
        <v>144</v>
      </c>
      <c r="H133" s="167">
        <v>87.569000000000003</v>
      </c>
      <c r="I133" s="168"/>
      <c r="L133" s="164"/>
      <c r="M133" s="169"/>
      <c r="N133" s="170"/>
      <c r="O133" s="170"/>
      <c r="P133" s="170"/>
      <c r="Q133" s="170"/>
      <c r="R133" s="170"/>
      <c r="S133" s="170"/>
      <c r="T133" s="171"/>
      <c r="AT133" s="165" t="s">
        <v>136</v>
      </c>
      <c r="AU133" s="165" t="s">
        <v>83</v>
      </c>
      <c r="AV133" s="14" t="s">
        <v>130</v>
      </c>
      <c r="AW133" s="14" t="s">
        <v>35</v>
      </c>
      <c r="AX133" s="14" t="s">
        <v>81</v>
      </c>
      <c r="AY133" s="165" t="s">
        <v>123</v>
      </c>
    </row>
    <row r="134" spans="1:65" s="13" customFormat="1" ht="11.25">
      <c r="B134" s="156"/>
      <c r="D134" s="149" t="s">
        <v>136</v>
      </c>
      <c r="F134" s="158" t="s">
        <v>183</v>
      </c>
      <c r="H134" s="159">
        <v>157.624</v>
      </c>
      <c r="I134" s="160"/>
      <c r="L134" s="156"/>
      <c r="M134" s="161"/>
      <c r="N134" s="162"/>
      <c r="O134" s="162"/>
      <c r="P134" s="162"/>
      <c r="Q134" s="162"/>
      <c r="R134" s="162"/>
      <c r="S134" s="162"/>
      <c r="T134" s="163"/>
      <c r="AT134" s="157" t="s">
        <v>136</v>
      </c>
      <c r="AU134" s="157" t="s">
        <v>83</v>
      </c>
      <c r="AV134" s="13" t="s">
        <v>83</v>
      </c>
      <c r="AW134" s="13" t="s">
        <v>4</v>
      </c>
      <c r="AX134" s="13" t="s">
        <v>81</v>
      </c>
      <c r="AY134" s="157" t="s">
        <v>123</v>
      </c>
    </row>
    <row r="135" spans="1:65" s="2" customFormat="1" ht="24.2" customHeight="1">
      <c r="A135" s="34"/>
      <c r="B135" s="135"/>
      <c r="C135" s="136" t="s">
        <v>184</v>
      </c>
      <c r="D135" s="136" t="s">
        <v>125</v>
      </c>
      <c r="E135" s="137" t="s">
        <v>185</v>
      </c>
      <c r="F135" s="138" t="s">
        <v>186</v>
      </c>
      <c r="G135" s="139" t="s">
        <v>128</v>
      </c>
      <c r="H135" s="140">
        <v>55.29</v>
      </c>
      <c r="I135" s="141"/>
      <c r="J135" s="142">
        <f>ROUND(I135*H135,2)</f>
        <v>0</v>
      </c>
      <c r="K135" s="138" t="s">
        <v>129</v>
      </c>
      <c r="L135" s="35"/>
      <c r="M135" s="143" t="s">
        <v>3</v>
      </c>
      <c r="N135" s="144" t="s">
        <v>44</v>
      </c>
      <c r="O135" s="55"/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7" t="s">
        <v>130</v>
      </c>
      <c r="AT135" s="147" t="s">
        <v>125</v>
      </c>
      <c r="AU135" s="147" t="s">
        <v>83</v>
      </c>
      <c r="AY135" s="19" t="s">
        <v>123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9" t="s">
        <v>81</v>
      </c>
      <c r="BK135" s="148">
        <f>ROUND(I135*H135,2)</f>
        <v>0</v>
      </c>
      <c r="BL135" s="19" t="s">
        <v>130</v>
      </c>
      <c r="BM135" s="147" t="s">
        <v>187</v>
      </c>
    </row>
    <row r="136" spans="1:65" s="2" customFormat="1" ht="29.25">
      <c r="A136" s="34"/>
      <c r="B136" s="35"/>
      <c r="C136" s="34"/>
      <c r="D136" s="149" t="s">
        <v>132</v>
      </c>
      <c r="E136" s="34"/>
      <c r="F136" s="150" t="s">
        <v>188</v>
      </c>
      <c r="G136" s="34"/>
      <c r="H136" s="34"/>
      <c r="I136" s="151"/>
      <c r="J136" s="34"/>
      <c r="K136" s="34"/>
      <c r="L136" s="35"/>
      <c r="M136" s="152"/>
      <c r="N136" s="153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132</v>
      </c>
      <c r="AU136" s="19" t="s">
        <v>83</v>
      </c>
    </row>
    <row r="137" spans="1:65" s="2" customFormat="1" ht="11.25">
      <c r="A137" s="34"/>
      <c r="B137" s="35"/>
      <c r="C137" s="34"/>
      <c r="D137" s="154" t="s">
        <v>134</v>
      </c>
      <c r="E137" s="34"/>
      <c r="F137" s="155" t="s">
        <v>189</v>
      </c>
      <c r="G137" s="34"/>
      <c r="H137" s="34"/>
      <c r="I137" s="151"/>
      <c r="J137" s="34"/>
      <c r="K137" s="34"/>
      <c r="L137" s="35"/>
      <c r="M137" s="152"/>
      <c r="N137" s="153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134</v>
      </c>
      <c r="AU137" s="19" t="s">
        <v>83</v>
      </c>
    </row>
    <row r="138" spans="1:65" s="13" customFormat="1" ht="11.25">
      <c r="B138" s="156"/>
      <c r="D138" s="149" t="s">
        <v>136</v>
      </c>
      <c r="E138" s="157" t="s">
        <v>3</v>
      </c>
      <c r="F138" s="158" t="s">
        <v>190</v>
      </c>
      <c r="H138" s="159">
        <v>3.8010000000000002</v>
      </c>
      <c r="I138" s="160"/>
      <c r="L138" s="156"/>
      <c r="M138" s="161"/>
      <c r="N138" s="162"/>
      <c r="O138" s="162"/>
      <c r="P138" s="162"/>
      <c r="Q138" s="162"/>
      <c r="R138" s="162"/>
      <c r="S138" s="162"/>
      <c r="T138" s="163"/>
      <c r="AT138" s="157" t="s">
        <v>136</v>
      </c>
      <c r="AU138" s="157" t="s">
        <v>83</v>
      </c>
      <c r="AV138" s="13" t="s">
        <v>83</v>
      </c>
      <c r="AW138" s="13" t="s">
        <v>35</v>
      </c>
      <c r="AX138" s="13" t="s">
        <v>73</v>
      </c>
      <c r="AY138" s="157" t="s">
        <v>123</v>
      </c>
    </row>
    <row r="139" spans="1:65" s="13" customFormat="1" ht="11.25">
      <c r="B139" s="156"/>
      <c r="D139" s="149" t="s">
        <v>136</v>
      </c>
      <c r="E139" s="157" t="s">
        <v>3</v>
      </c>
      <c r="F139" s="158" t="s">
        <v>191</v>
      </c>
      <c r="H139" s="159">
        <v>11.589</v>
      </c>
      <c r="I139" s="160"/>
      <c r="L139" s="156"/>
      <c r="M139" s="161"/>
      <c r="N139" s="162"/>
      <c r="O139" s="162"/>
      <c r="P139" s="162"/>
      <c r="Q139" s="162"/>
      <c r="R139" s="162"/>
      <c r="S139" s="162"/>
      <c r="T139" s="163"/>
      <c r="AT139" s="157" t="s">
        <v>136</v>
      </c>
      <c r="AU139" s="157" t="s">
        <v>83</v>
      </c>
      <c r="AV139" s="13" t="s">
        <v>83</v>
      </c>
      <c r="AW139" s="13" t="s">
        <v>35</v>
      </c>
      <c r="AX139" s="13" t="s">
        <v>73</v>
      </c>
      <c r="AY139" s="157" t="s">
        <v>123</v>
      </c>
    </row>
    <row r="140" spans="1:65" s="13" customFormat="1" ht="11.25">
      <c r="B140" s="156"/>
      <c r="D140" s="149" t="s">
        <v>136</v>
      </c>
      <c r="E140" s="157" t="s">
        <v>3</v>
      </c>
      <c r="F140" s="158" t="s">
        <v>192</v>
      </c>
      <c r="H140" s="159">
        <v>39.9</v>
      </c>
      <c r="I140" s="160"/>
      <c r="L140" s="156"/>
      <c r="M140" s="161"/>
      <c r="N140" s="162"/>
      <c r="O140" s="162"/>
      <c r="P140" s="162"/>
      <c r="Q140" s="162"/>
      <c r="R140" s="162"/>
      <c r="S140" s="162"/>
      <c r="T140" s="163"/>
      <c r="AT140" s="157" t="s">
        <v>136</v>
      </c>
      <c r="AU140" s="157" t="s">
        <v>83</v>
      </c>
      <c r="AV140" s="13" t="s">
        <v>83</v>
      </c>
      <c r="AW140" s="13" t="s">
        <v>35</v>
      </c>
      <c r="AX140" s="13" t="s">
        <v>73</v>
      </c>
      <c r="AY140" s="157" t="s">
        <v>123</v>
      </c>
    </row>
    <row r="141" spans="1:65" s="14" customFormat="1" ht="11.25">
      <c r="B141" s="164"/>
      <c r="D141" s="149" t="s">
        <v>136</v>
      </c>
      <c r="E141" s="165" t="s">
        <v>3</v>
      </c>
      <c r="F141" s="166" t="s">
        <v>144</v>
      </c>
      <c r="H141" s="167">
        <v>55.29</v>
      </c>
      <c r="I141" s="168"/>
      <c r="L141" s="164"/>
      <c r="M141" s="169"/>
      <c r="N141" s="170"/>
      <c r="O141" s="170"/>
      <c r="P141" s="170"/>
      <c r="Q141" s="170"/>
      <c r="R141" s="170"/>
      <c r="S141" s="170"/>
      <c r="T141" s="171"/>
      <c r="AT141" s="165" t="s">
        <v>136</v>
      </c>
      <c r="AU141" s="165" t="s">
        <v>83</v>
      </c>
      <c r="AV141" s="14" t="s">
        <v>130</v>
      </c>
      <c r="AW141" s="14" t="s">
        <v>35</v>
      </c>
      <c r="AX141" s="14" t="s">
        <v>81</v>
      </c>
      <c r="AY141" s="165" t="s">
        <v>123</v>
      </c>
    </row>
    <row r="142" spans="1:65" s="2" customFormat="1" ht="24.2" customHeight="1">
      <c r="A142" s="34"/>
      <c r="B142" s="135"/>
      <c r="C142" s="136" t="s">
        <v>193</v>
      </c>
      <c r="D142" s="136" t="s">
        <v>125</v>
      </c>
      <c r="E142" s="137" t="s">
        <v>194</v>
      </c>
      <c r="F142" s="138" t="s">
        <v>195</v>
      </c>
      <c r="G142" s="139" t="s">
        <v>128</v>
      </c>
      <c r="H142" s="140">
        <v>21.120999999999999</v>
      </c>
      <c r="I142" s="141"/>
      <c r="J142" s="142">
        <f>ROUND(I142*H142,2)</f>
        <v>0</v>
      </c>
      <c r="K142" s="138" t="s">
        <v>129</v>
      </c>
      <c r="L142" s="35"/>
      <c r="M142" s="143" t="s">
        <v>3</v>
      </c>
      <c r="N142" s="144" t="s">
        <v>44</v>
      </c>
      <c r="O142" s="55"/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47" t="s">
        <v>130</v>
      </c>
      <c r="AT142" s="147" t="s">
        <v>125</v>
      </c>
      <c r="AU142" s="147" t="s">
        <v>83</v>
      </c>
      <c r="AY142" s="19" t="s">
        <v>123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9" t="s">
        <v>81</v>
      </c>
      <c r="BK142" s="148">
        <f>ROUND(I142*H142,2)</f>
        <v>0</v>
      </c>
      <c r="BL142" s="19" t="s">
        <v>130</v>
      </c>
      <c r="BM142" s="147" t="s">
        <v>196</v>
      </c>
    </row>
    <row r="143" spans="1:65" s="2" customFormat="1" ht="39">
      <c r="A143" s="34"/>
      <c r="B143" s="35"/>
      <c r="C143" s="34"/>
      <c r="D143" s="149" t="s">
        <v>132</v>
      </c>
      <c r="E143" s="34"/>
      <c r="F143" s="150" t="s">
        <v>197</v>
      </c>
      <c r="G143" s="34"/>
      <c r="H143" s="34"/>
      <c r="I143" s="151"/>
      <c r="J143" s="34"/>
      <c r="K143" s="34"/>
      <c r="L143" s="35"/>
      <c r="M143" s="152"/>
      <c r="N143" s="153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132</v>
      </c>
      <c r="AU143" s="19" t="s">
        <v>83</v>
      </c>
    </row>
    <row r="144" spans="1:65" s="2" customFormat="1" ht="11.25">
      <c r="A144" s="34"/>
      <c r="B144" s="35"/>
      <c r="C144" s="34"/>
      <c r="D144" s="154" t="s">
        <v>134</v>
      </c>
      <c r="E144" s="34"/>
      <c r="F144" s="155" t="s">
        <v>198</v>
      </c>
      <c r="G144" s="34"/>
      <c r="H144" s="34"/>
      <c r="I144" s="151"/>
      <c r="J144" s="34"/>
      <c r="K144" s="34"/>
      <c r="L144" s="35"/>
      <c r="M144" s="152"/>
      <c r="N144" s="153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134</v>
      </c>
      <c r="AU144" s="19" t="s">
        <v>83</v>
      </c>
    </row>
    <row r="145" spans="1:65" s="13" customFormat="1" ht="11.25">
      <c r="B145" s="156"/>
      <c r="D145" s="149" t="s">
        <v>136</v>
      </c>
      <c r="E145" s="157" t="s">
        <v>3</v>
      </c>
      <c r="F145" s="158" t="s">
        <v>199</v>
      </c>
      <c r="H145" s="159">
        <v>21.120999999999999</v>
      </c>
      <c r="I145" s="160"/>
      <c r="L145" s="156"/>
      <c r="M145" s="161"/>
      <c r="N145" s="162"/>
      <c r="O145" s="162"/>
      <c r="P145" s="162"/>
      <c r="Q145" s="162"/>
      <c r="R145" s="162"/>
      <c r="S145" s="162"/>
      <c r="T145" s="163"/>
      <c r="AT145" s="157" t="s">
        <v>136</v>
      </c>
      <c r="AU145" s="157" t="s">
        <v>83</v>
      </c>
      <c r="AV145" s="13" t="s">
        <v>83</v>
      </c>
      <c r="AW145" s="13" t="s">
        <v>35</v>
      </c>
      <c r="AX145" s="13" t="s">
        <v>73</v>
      </c>
      <c r="AY145" s="157" t="s">
        <v>123</v>
      </c>
    </row>
    <row r="146" spans="1:65" s="14" customFormat="1" ht="11.25">
      <c r="B146" s="164"/>
      <c r="D146" s="149" t="s">
        <v>136</v>
      </c>
      <c r="E146" s="165" t="s">
        <v>3</v>
      </c>
      <c r="F146" s="166" t="s">
        <v>144</v>
      </c>
      <c r="H146" s="167">
        <v>21.120999999999999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136</v>
      </c>
      <c r="AU146" s="165" t="s">
        <v>83</v>
      </c>
      <c r="AV146" s="14" t="s">
        <v>130</v>
      </c>
      <c r="AW146" s="14" t="s">
        <v>35</v>
      </c>
      <c r="AX146" s="14" t="s">
        <v>81</v>
      </c>
      <c r="AY146" s="165" t="s">
        <v>123</v>
      </c>
    </row>
    <row r="147" spans="1:65" s="2" customFormat="1" ht="16.5" customHeight="1">
      <c r="A147" s="34"/>
      <c r="B147" s="135"/>
      <c r="C147" s="173" t="s">
        <v>200</v>
      </c>
      <c r="D147" s="173" t="s">
        <v>201</v>
      </c>
      <c r="E147" s="174" t="s">
        <v>202</v>
      </c>
      <c r="F147" s="175" t="s">
        <v>203</v>
      </c>
      <c r="G147" s="176" t="s">
        <v>178</v>
      </c>
      <c r="H147" s="177">
        <v>65.42</v>
      </c>
      <c r="I147" s="178"/>
      <c r="J147" s="179">
        <f>ROUND(I147*H147,2)</f>
        <v>0</v>
      </c>
      <c r="K147" s="175" t="s">
        <v>129</v>
      </c>
      <c r="L147" s="180"/>
      <c r="M147" s="181" t="s">
        <v>3</v>
      </c>
      <c r="N147" s="182" t="s">
        <v>44</v>
      </c>
      <c r="O147" s="55"/>
      <c r="P147" s="145">
        <f>O147*H147</f>
        <v>0</v>
      </c>
      <c r="Q147" s="145">
        <v>1</v>
      </c>
      <c r="R147" s="145">
        <f>Q147*H147</f>
        <v>65.42</v>
      </c>
      <c r="S147" s="145">
        <v>0</v>
      </c>
      <c r="T147" s="14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7" t="s">
        <v>184</v>
      </c>
      <c r="AT147" s="147" t="s">
        <v>201</v>
      </c>
      <c r="AU147" s="147" t="s">
        <v>83</v>
      </c>
      <c r="AY147" s="19" t="s">
        <v>123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9" t="s">
        <v>81</v>
      </c>
      <c r="BK147" s="148">
        <f>ROUND(I147*H147,2)</f>
        <v>0</v>
      </c>
      <c r="BL147" s="19" t="s">
        <v>130</v>
      </c>
      <c r="BM147" s="147" t="s">
        <v>204</v>
      </c>
    </row>
    <row r="148" spans="1:65" s="2" customFormat="1" ht="11.25">
      <c r="A148" s="34"/>
      <c r="B148" s="35"/>
      <c r="C148" s="34"/>
      <c r="D148" s="149" t="s">
        <v>132</v>
      </c>
      <c r="E148" s="34"/>
      <c r="F148" s="150" t="s">
        <v>203</v>
      </c>
      <c r="G148" s="34"/>
      <c r="H148" s="34"/>
      <c r="I148" s="151"/>
      <c r="J148" s="34"/>
      <c r="K148" s="34"/>
      <c r="L148" s="35"/>
      <c r="M148" s="152"/>
      <c r="N148" s="153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132</v>
      </c>
      <c r="AU148" s="19" t="s">
        <v>83</v>
      </c>
    </row>
    <row r="149" spans="1:65" s="13" customFormat="1" ht="11.25">
      <c r="B149" s="156"/>
      <c r="D149" s="149" t="s">
        <v>136</v>
      </c>
      <c r="E149" s="157" t="s">
        <v>3</v>
      </c>
      <c r="F149" s="158" t="s">
        <v>205</v>
      </c>
      <c r="H149" s="159">
        <v>32.71</v>
      </c>
      <c r="I149" s="160"/>
      <c r="L149" s="156"/>
      <c r="M149" s="161"/>
      <c r="N149" s="162"/>
      <c r="O149" s="162"/>
      <c r="P149" s="162"/>
      <c r="Q149" s="162"/>
      <c r="R149" s="162"/>
      <c r="S149" s="162"/>
      <c r="T149" s="163"/>
      <c r="AT149" s="157" t="s">
        <v>136</v>
      </c>
      <c r="AU149" s="157" t="s">
        <v>83</v>
      </c>
      <c r="AV149" s="13" t="s">
        <v>83</v>
      </c>
      <c r="AW149" s="13" t="s">
        <v>35</v>
      </c>
      <c r="AX149" s="13" t="s">
        <v>73</v>
      </c>
      <c r="AY149" s="157" t="s">
        <v>123</v>
      </c>
    </row>
    <row r="150" spans="1:65" s="14" customFormat="1" ht="11.25">
      <c r="B150" s="164"/>
      <c r="D150" s="149" t="s">
        <v>136</v>
      </c>
      <c r="E150" s="165" t="s">
        <v>3</v>
      </c>
      <c r="F150" s="166" t="s">
        <v>144</v>
      </c>
      <c r="H150" s="167">
        <v>32.71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136</v>
      </c>
      <c r="AU150" s="165" t="s">
        <v>83</v>
      </c>
      <c r="AV150" s="14" t="s">
        <v>130</v>
      </c>
      <c r="AW150" s="14" t="s">
        <v>35</v>
      </c>
      <c r="AX150" s="14" t="s">
        <v>81</v>
      </c>
      <c r="AY150" s="165" t="s">
        <v>123</v>
      </c>
    </row>
    <row r="151" spans="1:65" s="13" customFormat="1" ht="11.25">
      <c r="B151" s="156"/>
      <c r="D151" s="149" t="s">
        <v>136</v>
      </c>
      <c r="F151" s="158" t="s">
        <v>206</v>
      </c>
      <c r="H151" s="159">
        <v>65.42</v>
      </c>
      <c r="I151" s="160"/>
      <c r="L151" s="156"/>
      <c r="M151" s="161"/>
      <c r="N151" s="162"/>
      <c r="O151" s="162"/>
      <c r="P151" s="162"/>
      <c r="Q151" s="162"/>
      <c r="R151" s="162"/>
      <c r="S151" s="162"/>
      <c r="T151" s="163"/>
      <c r="AT151" s="157" t="s">
        <v>136</v>
      </c>
      <c r="AU151" s="157" t="s">
        <v>83</v>
      </c>
      <c r="AV151" s="13" t="s">
        <v>83</v>
      </c>
      <c r="AW151" s="13" t="s">
        <v>4</v>
      </c>
      <c r="AX151" s="13" t="s">
        <v>81</v>
      </c>
      <c r="AY151" s="157" t="s">
        <v>123</v>
      </c>
    </row>
    <row r="152" spans="1:65" s="2" customFormat="1" ht="37.9" customHeight="1">
      <c r="A152" s="34"/>
      <c r="B152" s="135"/>
      <c r="C152" s="136" t="s">
        <v>207</v>
      </c>
      <c r="D152" s="136" t="s">
        <v>125</v>
      </c>
      <c r="E152" s="137" t="s">
        <v>208</v>
      </c>
      <c r="F152" s="138" t="s">
        <v>209</v>
      </c>
      <c r="G152" s="139" t="s">
        <v>210</v>
      </c>
      <c r="H152" s="140">
        <v>43</v>
      </c>
      <c r="I152" s="141"/>
      <c r="J152" s="142">
        <f>ROUND(I152*H152,2)</f>
        <v>0</v>
      </c>
      <c r="K152" s="138" t="s">
        <v>129</v>
      </c>
      <c r="L152" s="35"/>
      <c r="M152" s="143" t="s">
        <v>3</v>
      </c>
      <c r="N152" s="144" t="s">
        <v>44</v>
      </c>
      <c r="O152" s="55"/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7" t="s">
        <v>130</v>
      </c>
      <c r="AT152" s="147" t="s">
        <v>125</v>
      </c>
      <c r="AU152" s="147" t="s">
        <v>83</v>
      </c>
      <c r="AY152" s="19" t="s">
        <v>123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9" t="s">
        <v>81</v>
      </c>
      <c r="BK152" s="148">
        <f>ROUND(I152*H152,2)</f>
        <v>0</v>
      </c>
      <c r="BL152" s="19" t="s">
        <v>130</v>
      </c>
      <c r="BM152" s="147" t="s">
        <v>211</v>
      </c>
    </row>
    <row r="153" spans="1:65" s="2" customFormat="1" ht="29.25">
      <c r="A153" s="34"/>
      <c r="B153" s="35"/>
      <c r="C153" s="34"/>
      <c r="D153" s="149" t="s">
        <v>132</v>
      </c>
      <c r="E153" s="34"/>
      <c r="F153" s="150" t="s">
        <v>212</v>
      </c>
      <c r="G153" s="34"/>
      <c r="H153" s="34"/>
      <c r="I153" s="151"/>
      <c r="J153" s="34"/>
      <c r="K153" s="34"/>
      <c r="L153" s="35"/>
      <c r="M153" s="152"/>
      <c r="N153" s="153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132</v>
      </c>
      <c r="AU153" s="19" t="s">
        <v>83</v>
      </c>
    </row>
    <row r="154" spans="1:65" s="2" customFormat="1" ht="11.25">
      <c r="A154" s="34"/>
      <c r="B154" s="35"/>
      <c r="C154" s="34"/>
      <c r="D154" s="154" t="s">
        <v>134</v>
      </c>
      <c r="E154" s="34"/>
      <c r="F154" s="155" t="s">
        <v>213</v>
      </c>
      <c r="G154" s="34"/>
      <c r="H154" s="34"/>
      <c r="I154" s="151"/>
      <c r="J154" s="34"/>
      <c r="K154" s="34"/>
      <c r="L154" s="35"/>
      <c r="M154" s="152"/>
      <c r="N154" s="153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134</v>
      </c>
      <c r="AU154" s="19" t="s">
        <v>83</v>
      </c>
    </row>
    <row r="155" spans="1:65" s="13" customFormat="1" ht="11.25">
      <c r="B155" s="156"/>
      <c r="D155" s="149" t="s">
        <v>136</v>
      </c>
      <c r="E155" s="157" t="s">
        <v>3</v>
      </c>
      <c r="F155" s="158" t="s">
        <v>214</v>
      </c>
      <c r="H155" s="159">
        <v>43</v>
      </c>
      <c r="I155" s="160"/>
      <c r="L155" s="156"/>
      <c r="M155" s="161"/>
      <c r="N155" s="162"/>
      <c r="O155" s="162"/>
      <c r="P155" s="162"/>
      <c r="Q155" s="162"/>
      <c r="R155" s="162"/>
      <c r="S155" s="162"/>
      <c r="T155" s="163"/>
      <c r="AT155" s="157" t="s">
        <v>136</v>
      </c>
      <c r="AU155" s="157" t="s">
        <v>83</v>
      </c>
      <c r="AV155" s="13" t="s">
        <v>83</v>
      </c>
      <c r="AW155" s="13" t="s">
        <v>35</v>
      </c>
      <c r="AX155" s="13" t="s">
        <v>73</v>
      </c>
      <c r="AY155" s="157" t="s">
        <v>123</v>
      </c>
    </row>
    <row r="156" spans="1:65" s="14" customFormat="1" ht="11.25">
      <c r="B156" s="164"/>
      <c r="D156" s="149" t="s">
        <v>136</v>
      </c>
      <c r="E156" s="165" t="s">
        <v>3</v>
      </c>
      <c r="F156" s="166" t="s">
        <v>144</v>
      </c>
      <c r="H156" s="167">
        <v>43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136</v>
      </c>
      <c r="AU156" s="165" t="s">
        <v>83</v>
      </c>
      <c r="AV156" s="14" t="s">
        <v>130</v>
      </c>
      <c r="AW156" s="14" t="s">
        <v>35</v>
      </c>
      <c r="AX156" s="14" t="s">
        <v>81</v>
      </c>
      <c r="AY156" s="165" t="s">
        <v>123</v>
      </c>
    </row>
    <row r="157" spans="1:65" s="2" customFormat="1" ht="24.2" customHeight="1">
      <c r="A157" s="34"/>
      <c r="B157" s="135"/>
      <c r="C157" s="136" t="s">
        <v>9</v>
      </c>
      <c r="D157" s="136" t="s">
        <v>125</v>
      </c>
      <c r="E157" s="137" t="s">
        <v>215</v>
      </c>
      <c r="F157" s="138" t="s">
        <v>216</v>
      </c>
      <c r="G157" s="139" t="s">
        <v>210</v>
      </c>
      <c r="H157" s="140">
        <v>43</v>
      </c>
      <c r="I157" s="141"/>
      <c r="J157" s="142">
        <f>ROUND(I157*H157,2)</f>
        <v>0</v>
      </c>
      <c r="K157" s="138" t="s">
        <v>129</v>
      </c>
      <c r="L157" s="35"/>
      <c r="M157" s="143" t="s">
        <v>3</v>
      </c>
      <c r="N157" s="144" t="s">
        <v>44</v>
      </c>
      <c r="O157" s="55"/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7" t="s">
        <v>130</v>
      </c>
      <c r="AT157" s="147" t="s">
        <v>125</v>
      </c>
      <c r="AU157" s="147" t="s">
        <v>83</v>
      </c>
      <c r="AY157" s="19" t="s">
        <v>123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9" t="s">
        <v>81</v>
      </c>
      <c r="BK157" s="148">
        <f>ROUND(I157*H157,2)</f>
        <v>0</v>
      </c>
      <c r="BL157" s="19" t="s">
        <v>130</v>
      </c>
      <c r="BM157" s="147" t="s">
        <v>217</v>
      </c>
    </row>
    <row r="158" spans="1:65" s="2" customFormat="1" ht="19.5">
      <c r="A158" s="34"/>
      <c r="B158" s="35"/>
      <c r="C158" s="34"/>
      <c r="D158" s="149" t="s">
        <v>132</v>
      </c>
      <c r="E158" s="34"/>
      <c r="F158" s="150" t="s">
        <v>218</v>
      </c>
      <c r="G158" s="34"/>
      <c r="H158" s="34"/>
      <c r="I158" s="151"/>
      <c r="J158" s="34"/>
      <c r="K158" s="34"/>
      <c r="L158" s="35"/>
      <c r="M158" s="152"/>
      <c r="N158" s="153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132</v>
      </c>
      <c r="AU158" s="19" t="s">
        <v>83</v>
      </c>
    </row>
    <row r="159" spans="1:65" s="2" customFormat="1" ht="11.25">
      <c r="A159" s="34"/>
      <c r="B159" s="35"/>
      <c r="C159" s="34"/>
      <c r="D159" s="154" t="s">
        <v>134</v>
      </c>
      <c r="E159" s="34"/>
      <c r="F159" s="155" t="s">
        <v>219</v>
      </c>
      <c r="G159" s="34"/>
      <c r="H159" s="34"/>
      <c r="I159" s="151"/>
      <c r="J159" s="34"/>
      <c r="K159" s="34"/>
      <c r="L159" s="35"/>
      <c r="M159" s="152"/>
      <c r="N159" s="153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134</v>
      </c>
      <c r="AU159" s="19" t="s">
        <v>83</v>
      </c>
    </row>
    <row r="160" spans="1:65" s="13" customFormat="1" ht="11.25">
      <c r="B160" s="156"/>
      <c r="D160" s="149" t="s">
        <v>136</v>
      </c>
      <c r="E160" s="157" t="s">
        <v>3</v>
      </c>
      <c r="F160" s="158" t="s">
        <v>214</v>
      </c>
      <c r="H160" s="159">
        <v>43</v>
      </c>
      <c r="I160" s="160"/>
      <c r="L160" s="156"/>
      <c r="M160" s="161"/>
      <c r="N160" s="162"/>
      <c r="O160" s="162"/>
      <c r="P160" s="162"/>
      <c r="Q160" s="162"/>
      <c r="R160" s="162"/>
      <c r="S160" s="162"/>
      <c r="T160" s="163"/>
      <c r="AT160" s="157" t="s">
        <v>136</v>
      </c>
      <c r="AU160" s="157" t="s">
        <v>83</v>
      </c>
      <c r="AV160" s="13" t="s">
        <v>83</v>
      </c>
      <c r="AW160" s="13" t="s">
        <v>35</v>
      </c>
      <c r="AX160" s="13" t="s">
        <v>73</v>
      </c>
      <c r="AY160" s="157" t="s">
        <v>123</v>
      </c>
    </row>
    <row r="161" spans="1:65" s="14" customFormat="1" ht="11.25">
      <c r="B161" s="164"/>
      <c r="D161" s="149" t="s">
        <v>136</v>
      </c>
      <c r="E161" s="165" t="s">
        <v>3</v>
      </c>
      <c r="F161" s="166" t="s">
        <v>144</v>
      </c>
      <c r="H161" s="167">
        <v>43</v>
      </c>
      <c r="I161" s="168"/>
      <c r="L161" s="164"/>
      <c r="M161" s="169"/>
      <c r="N161" s="170"/>
      <c r="O161" s="170"/>
      <c r="P161" s="170"/>
      <c r="Q161" s="170"/>
      <c r="R161" s="170"/>
      <c r="S161" s="170"/>
      <c r="T161" s="171"/>
      <c r="AT161" s="165" t="s">
        <v>136</v>
      </c>
      <c r="AU161" s="165" t="s">
        <v>83</v>
      </c>
      <c r="AV161" s="14" t="s">
        <v>130</v>
      </c>
      <c r="AW161" s="14" t="s">
        <v>35</v>
      </c>
      <c r="AX161" s="14" t="s">
        <v>81</v>
      </c>
      <c r="AY161" s="165" t="s">
        <v>123</v>
      </c>
    </row>
    <row r="162" spans="1:65" s="2" customFormat="1" ht="16.5" customHeight="1">
      <c r="A162" s="34"/>
      <c r="B162" s="135"/>
      <c r="C162" s="173" t="s">
        <v>220</v>
      </c>
      <c r="D162" s="173" t="s">
        <v>201</v>
      </c>
      <c r="E162" s="174" t="s">
        <v>221</v>
      </c>
      <c r="F162" s="175" t="s">
        <v>222</v>
      </c>
      <c r="G162" s="176" t="s">
        <v>178</v>
      </c>
      <c r="H162" s="177">
        <v>11.61</v>
      </c>
      <c r="I162" s="178"/>
      <c r="J162" s="179">
        <f>ROUND(I162*H162,2)</f>
        <v>0</v>
      </c>
      <c r="K162" s="175" t="s">
        <v>129</v>
      </c>
      <c r="L162" s="180"/>
      <c r="M162" s="181" t="s">
        <v>3</v>
      </c>
      <c r="N162" s="182" t="s">
        <v>44</v>
      </c>
      <c r="O162" s="55"/>
      <c r="P162" s="145">
        <f>O162*H162</f>
        <v>0</v>
      </c>
      <c r="Q162" s="145">
        <v>1</v>
      </c>
      <c r="R162" s="145">
        <f>Q162*H162</f>
        <v>11.61</v>
      </c>
      <c r="S162" s="145">
        <v>0</v>
      </c>
      <c r="T162" s="14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47" t="s">
        <v>184</v>
      </c>
      <c r="AT162" s="147" t="s">
        <v>201</v>
      </c>
      <c r="AU162" s="147" t="s">
        <v>83</v>
      </c>
      <c r="AY162" s="19" t="s">
        <v>123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9" t="s">
        <v>81</v>
      </c>
      <c r="BK162" s="148">
        <f>ROUND(I162*H162,2)</f>
        <v>0</v>
      </c>
      <c r="BL162" s="19" t="s">
        <v>130</v>
      </c>
      <c r="BM162" s="147" t="s">
        <v>223</v>
      </c>
    </row>
    <row r="163" spans="1:65" s="2" customFormat="1" ht="11.25">
      <c r="A163" s="34"/>
      <c r="B163" s="35"/>
      <c r="C163" s="34"/>
      <c r="D163" s="149" t="s">
        <v>132</v>
      </c>
      <c r="E163" s="34"/>
      <c r="F163" s="150" t="s">
        <v>222</v>
      </c>
      <c r="G163" s="34"/>
      <c r="H163" s="34"/>
      <c r="I163" s="151"/>
      <c r="J163" s="34"/>
      <c r="K163" s="34"/>
      <c r="L163" s="35"/>
      <c r="M163" s="152"/>
      <c r="N163" s="153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132</v>
      </c>
      <c r="AU163" s="19" t="s">
        <v>83</v>
      </c>
    </row>
    <row r="164" spans="1:65" s="13" customFormat="1" ht="11.25">
      <c r="B164" s="156"/>
      <c r="D164" s="149" t="s">
        <v>136</v>
      </c>
      <c r="E164" s="157" t="s">
        <v>3</v>
      </c>
      <c r="F164" s="158" t="s">
        <v>224</v>
      </c>
      <c r="H164" s="159">
        <v>6.45</v>
      </c>
      <c r="I164" s="160"/>
      <c r="L164" s="156"/>
      <c r="M164" s="161"/>
      <c r="N164" s="162"/>
      <c r="O164" s="162"/>
      <c r="P164" s="162"/>
      <c r="Q164" s="162"/>
      <c r="R164" s="162"/>
      <c r="S164" s="162"/>
      <c r="T164" s="163"/>
      <c r="AT164" s="157" t="s">
        <v>136</v>
      </c>
      <c r="AU164" s="157" t="s">
        <v>83</v>
      </c>
      <c r="AV164" s="13" t="s">
        <v>83</v>
      </c>
      <c r="AW164" s="13" t="s">
        <v>35</v>
      </c>
      <c r="AX164" s="13" t="s">
        <v>81</v>
      </c>
      <c r="AY164" s="157" t="s">
        <v>123</v>
      </c>
    </row>
    <row r="165" spans="1:65" s="13" customFormat="1" ht="11.25">
      <c r="B165" s="156"/>
      <c r="D165" s="149" t="s">
        <v>136</v>
      </c>
      <c r="F165" s="158" t="s">
        <v>225</v>
      </c>
      <c r="H165" s="159">
        <v>11.61</v>
      </c>
      <c r="I165" s="160"/>
      <c r="L165" s="156"/>
      <c r="M165" s="161"/>
      <c r="N165" s="162"/>
      <c r="O165" s="162"/>
      <c r="P165" s="162"/>
      <c r="Q165" s="162"/>
      <c r="R165" s="162"/>
      <c r="S165" s="162"/>
      <c r="T165" s="163"/>
      <c r="AT165" s="157" t="s">
        <v>136</v>
      </c>
      <c r="AU165" s="157" t="s">
        <v>83</v>
      </c>
      <c r="AV165" s="13" t="s">
        <v>83</v>
      </c>
      <c r="AW165" s="13" t="s">
        <v>4</v>
      </c>
      <c r="AX165" s="13" t="s">
        <v>81</v>
      </c>
      <c r="AY165" s="157" t="s">
        <v>123</v>
      </c>
    </row>
    <row r="166" spans="1:65" s="2" customFormat="1" ht="24.2" customHeight="1">
      <c r="A166" s="34"/>
      <c r="B166" s="135"/>
      <c r="C166" s="136" t="s">
        <v>226</v>
      </c>
      <c r="D166" s="136" t="s">
        <v>125</v>
      </c>
      <c r="E166" s="137" t="s">
        <v>227</v>
      </c>
      <c r="F166" s="138" t="s">
        <v>228</v>
      </c>
      <c r="G166" s="139" t="s">
        <v>210</v>
      </c>
      <c r="H166" s="140">
        <v>43</v>
      </c>
      <c r="I166" s="141"/>
      <c r="J166" s="142">
        <f>ROUND(I166*H166,2)</f>
        <v>0</v>
      </c>
      <c r="K166" s="138" t="s">
        <v>129</v>
      </c>
      <c r="L166" s="35"/>
      <c r="M166" s="143" t="s">
        <v>3</v>
      </c>
      <c r="N166" s="144" t="s">
        <v>44</v>
      </c>
      <c r="O166" s="55"/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7" t="s">
        <v>130</v>
      </c>
      <c r="AT166" s="147" t="s">
        <v>125</v>
      </c>
      <c r="AU166" s="147" t="s">
        <v>83</v>
      </c>
      <c r="AY166" s="19" t="s">
        <v>123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9" t="s">
        <v>81</v>
      </c>
      <c r="BK166" s="148">
        <f>ROUND(I166*H166,2)</f>
        <v>0</v>
      </c>
      <c r="BL166" s="19" t="s">
        <v>130</v>
      </c>
      <c r="BM166" s="147" t="s">
        <v>229</v>
      </c>
    </row>
    <row r="167" spans="1:65" s="2" customFormat="1" ht="19.5">
      <c r="A167" s="34"/>
      <c r="B167" s="35"/>
      <c r="C167" s="34"/>
      <c r="D167" s="149" t="s">
        <v>132</v>
      </c>
      <c r="E167" s="34"/>
      <c r="F167" s="150" t="s">
        <v>230</v>
      </c>
      <c r="G167" s="34"/>
      <c r="H167" s="34"/>
      <c r="I167" s="151"/>
      <c r="J167" s="34"/>
      <c r="K167" s="34"/>
      <c r="L167" s="35"/>
      <c r="M167" s="152"/>
      <c r="N167" s="153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132</v>
      </c>
      <c r="AU167" s="19" t="s">
        <v>83</v>
      </c>
    </row>
    <row r="168" spans="1:65" s="2" customFormat="1" ht="11.25">
      <c r="A168" s="34"/>
      <c r="B168" s="35"/>
      <c r="C168" s="34"/>
      <c r="D168" s="154" t="s">
        <v>134</v>
      </c>
      <c r="E168" s="34"/>
      <c r="F168" s="155" t="s">
        <v>231</v>
      </c>
      <c r="G168" s="34"/>
      <c r="H168" s="34"/>
      <c r="I168" s="151"/>
      <c r="J168" s="34"/>
      <c r="K168" s="34"/>
      <c r="L168" s="35"/>
      <c r="M168" s="152"/>
      <c r="N168" s="153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134</v>
      </c>
      <c r="AU168" s="19" t="s">
        <v>83</v>
      </c>
    </row>
    <row r="169" spans="1:65" s="13" customFormat="1" ht="11.25">
      <c r="B169" s="156"/>
      <c r="D169" s="149" t="s">
        <v>136</v>
      </c>
      <c r="E169" s="157" t="s">
        <v>3</v>
      </c>
      <c r="F169" s="158" t="s">
        <v>214</v>
      </c>
      <c r="H169" s="159">
        <v>43</v>
      </c>
      <c r="I169" s="160"/>
      <c r="L169" s="156"/>
      <c r="M169" s="161"/>
      <c r="N169" s="162"/>
      <c r="O169" s="162"/>
      <c r="P169" s="162"/>
      <c r="Q169" s="162"/>
      <c r="R169" s="162"/>
      <c r="S169" s="162"/>
      <c r="T169" s="163"/>
      <c r="AT169" s="157" t="s">
        <v>136</v>
      </c>
      <c r="AU169" s="157" t="s">
        <v>83</v>
      </c>
      <c r="AV169" s="13" t="s">
        <v>83</v>
      </c>
      <c r="AW169" s="13" t="s">
        <v>35</v>
      </c>
      <c r="AX169" s="13" t="s">
        <v>81</v>
      </c>
      <c r="AY169" s="157" t="s">
        <v>123</v>
      </c>
    </row>
    <row r="170" spans="1:65" s="2" customFormat="1" ht="16.5" customHeight="1">
      <c r="A170" s="34"/>
      <c r="B170" s="135"/>
      <c r="C170" s="173" t="s">
        <v>232</v>
      </c>
      <c r="D170" s="173" t="s">
        <v>201</v>
      </c>
      <c r="E170" s="174" t="s">
        <v>233</v>
      </c>
      <c r="F170" s="175" t="s">
        <v>234</v>
      </c>
      <c r="G170" s="176" t="s">
        <v>235</v>
      </c>
      <c r="H170" s="177">
        <v>1.29</v>
      </c>
      <c r="I170" s="178"/>
      <c r="J170" s="179">
        <f>ROUND(I170*H170,2)</f>
        <v>0</v>
      </c>
      <c r="K170" s="175" t="s">
        <v>129</v>
      </c>
      <c r="L170" s="180"/>
      <c r="M170" s="181" t="s">
        <v>3</v>
      </c>
      <c r="N170" s="182" t="s">
        <v>44</v>
      </c>
      <c r="O170" s="55"/>
      <c r="P170" s="145">
        <f>O170*H170</f>
        <v>0</v>
      </c>
      <c r="Q170" s="145">
        <v>1E-3</v>
      </c>
      <c r="R170" s="145">
        <f>Q170*H170</f>
        <v>1.2900000000000001E-3</v>
      </c>
      <c r="S170" s="145">
        <v>0</v>
      </c>
      <c r="T170" s="14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7" t="s">
        <v>184</v>
      </c>
      <c r="AT170" s="147" t="s">
        <v>201</v>
      </c>
      <c r="AU170" s="147" t="s">
        <v>83</v>
      </c>
      <c r="AY170" s="19" t="s">
        <v>123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9" t="s">
        <v>81</v>
      </c>
      <c r="BK170" s="148">
        <f>ROUND(I170*H170,2)</f>
        <v>0</v>
      </c>
      <c r="BL170" s="19" t="s">
        <v>130</v>
      </c>
      <c r="BM170" s="147" t="s">
        <v>236</v>
      </c>
    </row>
    <row r="171" spans="1:65" s="2" customFormat="1" ht="11.25">
      <c r="A171" s="34"/>
      <c r="B171" s="35"/>
      <c r="C171" s="34"/>
      <c r="D171" s="149" t="s">
        <v>132</v>
      </c>
      <c r="E171" s="34"/>
      <c r="F171" s="150" t="s">
        <v>234</v>
      </c>
      <c r="G171" s="34"/>
      <c r="H171" s="34"/>
      <c r="I171" s="151"/>
      <c r="J171" s="34"/>
      <c r="K171" s="34"/>
      <c r="L171" s="35"/>
      <c r="M171" s="152"/>
      <c r="N171" s="153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132</v>
      </c>
      <c r="AU171" s="19" t="s">
        <v>83</v>
      </c>
    </row>
    <row r="172" spans="1:65" s="13" customFormat="1" ht="11.25">
      <c r="B172" s="156"/>
      <c r="D172" s="149" t="s">
        <v>136</v>
      </c>
      <c r="E172" s="157" t="s">
        <v>3</v>
      </c>
      <c r="F172" s="158" t="s">
        <v>237</v>
      </c>
      <c r="H172" s="159">
        <v>1.29</v>
      </c>
      <c r="I172" s="160"/>
      <c r="L172" s="156"/>
      <c r="M172" s="161"/>
      <c r="N172" s="162"/>
      <c r="O172" s="162"/>
      <c r="P172" s="162"/>
      <c r="Q172" s="162"/>
      <c r="R172" s="162"/>
      <c r="S172" s="162"/>
      <c r="T172" s="163"/>
      <c r="AT172" s="157" t="s">
        <v>136</v>
      </c>
      <c r="AU172" s="157" t="s">
        <v>83</v>
      </c>
      <c r="AV172" s="13" t="s">
        <v>83</v>
      </c>
      <c r="AW172" s="13" t="s">
        <v>35</v>
      </c>
      <c r="AX172" s="13" t="s">
        <v>73</v>
      </c>
      <c r="AY172" s="157" t="s">
        <v>123</v>
      </c>
    </row>
    <row r="173" spans="1:65" s="14" customFormat="1" ht="11.25">
      <c r="B173" s="164"/>
      <c r="D173" s="149" t="s">
        <v>136</v>
      </c>
      <c r="E173" s="165" t="s">
        <v>3</v>
      </c>
      <c r="F173" s="166" t="s">
        <v>144</v>
      </c>
      <c r="H173" s="167">
        <v>1.29</v>
      </c>
      <c r="I173" s="168"/>
      <c r="L173" s="164"/>
      <c r="M173" s="169"/>
      <c r="N173" s="170"/>
      <c r="O173" s="170"/>
      <c r="P173" s="170"/>
      <c r="Q173" s="170"/>
      <c r="R173" s="170"/>
      <c r="S173" s="170"/>
      <c r="T173" s="171"/>
      <c r="AT173" s="165" t="s">
        <v>136</v>
      </c>
      <c r="AU173" s="165" t="s">
        <v>83</v>
      </c>
      <c r="AV173" s="14" t="s">
        <v>130</v>
      </c>
      <c r="AW173" s="14" t="s">
        <v>35</v>
      </c>
      <c r="AX173" s="14" t="s">
        <v>81</v>
      </c>
      <c r="AY173" s="165" t="s">
        <v>123</v>
      </c>
    </row>
    <row r="174" spans="1:65" s="2" customFormat="1" ht="24.2" customHeight="1">
      <c r="A174" s="34"/>
      <c r="B174" s="135"/>
      <c r="C174" s="136" t="s">
        <v>238</v>
      </c>
      <c r="D174" s="136" t="s">
        <v>125</v>
      </c>
      <c r="E174" s="137" t="s">
        <v>239</v>
      </c>
      <c r="F174" s="138" t="s">
        <v>240</v>
      </c>
      <c r="G174" s="139" t="s">
        <v>210</v>
      </c>
      <c r="H174" s="140">
        <v>3626</v>
      </c>
      <c r="I174" s="141"/>
      <c r="J174" s="142">
        <f>ROUND(I174*H174,2)</f>
        <v>0</v>
      </c>
      <c r="K174" s="138" t="s">
        <v>129</v>
      </c>
      <c r="L174" s="35"/>
      <c r="M174" s="143" t="s">
        <v>3</v>
      </c>
      <c r="N174" s="144" t="s">
        <v>44</v>
      </c>
      <c r="O174" s="55"/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47" t="s">
        <v>130</v>
      </c>
      <c r="AT174" s="147" t="s">
        <v>125</v>
      </c>
      <c r="AU174" s="147" t="s">
        <v>83</v>
      </c>
      <c r="AY174" s="19" t="s">
        <v>123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9" t="s">
        <v>81</v>
      </c>
      <c r="BK174" s="148">
        <f>ROUND(I174*H174,2)</f>
        <v>0</v>
      </c>
      <c r="BL174" s="19" t="s">
        <v>130</v>
      </c>
      <c r="BM174" s="147" t="s">
        <v>241</v>
      </c>
    </row>
    <row r="175" spans="1:65" s="2" customFormat="1" ht="19.5">
      <c r="A175" s="34"/>
      <c r="B175" s="35"/>
      <c r="C175" s="34"/>
      <c r="D175" s="149" t="s">
        <v>132</v>
      </c>
      <c r="E175" s="34"/>
      <c r="F175" s="150" t="s">
        <v>242</v>
      </c>
      <c r="G175" s="34"/>
      <c r="H175" s="34"/>
      <c r="I175" s="151"/>
      <c r="J175" s="34"/>
      <c r="K175" s="34"/>
      <c r="L175" s="35"/>
      <c r="M175" s="152"/>
      <c r="N175" s="153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132</v>
      </c>
      <c r="AU175" s="19" t="s">
        <v>83</v>
      </c>
    </row>
    <row r="176" spans="1:65" s="2" customFormat="1" ht="11.25">
      <c r="A176" s="34"/>
      <c r="B176" s="35"/>
      <c r="C176" s="34"/>
      <c r="D176" s="154" t="s">
        <v>134</v>
      </c>
      <c r="E176" s="34"/>
      <c r="F176" s="155" t="s">
        <v>243</v>
      </c>
      <c r="G176" s="34"/>
      <c r="H176" s="34"/>
      <c r="I176" s="151"/>
      <c r="J176" s="34"/>
      <c r="K176" s="34"/>
      <c r="L176" s="35"/>
      <c r="M176" s="152"/>
      <c r="N176" s="153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134</v>
      </c>
      <c r="AU176" s="19" t="s">
        <v>83</v>
      </c>
    </row>
    <row r="177" spans="1:65" s="13" customFormat="1" ht="11.25">
      <c r="B177" s="156"/>
      <c r="D177" s="149" t="s">
        <v>136</v>
      </c>
      <c r="E177" s="157" t="s">
        <v>3</v>
      </c>
      <c r="F177" s="158" t="s">
        <v>244</v>
      </c>
      <c r="H177" s="159">
        <v>3626</v>
      </c>
      <c r="I177" s="160"/>
      <c r="L177" s="156"/>
      <c r="M177" s="161"/>
      <c r="N177" s="162"/>
      <c r="O177" s="162"/>
      <c r="P177" s="162"/>
      <c r="Q177" s="162"/>
      <c r="R177" s="162"/>
      <c r="S177" s="162"/>
      <c r="T177" s="163"/>
      <c r="AT177" s="157" t="s">
        <v>136</v>
      </c>
      <c r="AU177" s="157" t="s">
        <v>83</v>
      </c>
      <c r="AV177" s="13" t="s">
        <v>83</v>
      </c>
      <c r="AW177" s="13" t="s">
        <v>35</v>
      </c>
      <c r="AX177" s="13" t="s">
        <v>73</v>
      </c>
      <c r="AY177" s="157" t="s">
        <v>123</v>
      </c>
    </row>
    <row r="178" spans="1:65" s="14" customFormat="1" ht="11.25">
      <c r="B178" s="164"/>
      <c r="D178" s="149" t="s">
        <v>136</v>
      </c>
      <c r="E178" s="165" t="s">
        <v>3</v>
      </c>
      <c r="F178" s="166" t="s">
        <v>144</v>
      </c>
      <c r="H178" s="167">
        <v>3626</v>
      </c>
      <c r="I178" s="168"/>
      <c r="L178" s="164"/>
      <c r="M178" s="169"/>
      <c r="N178" s="170"/>
      <c r="O178" s="170"/>
      <c r="P178" s="170"/>
      <c r="Q178" s="170"/>
      <c r="R178" s="170"/>
      <c r="S178" s="170"/>
      <c r="T178" s="171"/>
      <c r="AT178" s="165" t="s">
        <v>136</v>
      </c>
      <c r="AU178" s="165" t="s">
        <v>83</v>
      </c>
      <c r="AV178" s="14" t="s">
        <v>130</v>
      </c>
      <c r="AW178" s="14" t="s">
        <v>35</v>
      </c>
      <c r="AX178" s="14" t="s">
        <v>81</v>
      </c>
      <c r="AY178" s="165" t="s">
        <v>123</v>
      </c>
    </row>
    <row r="179" spans="1:65" s="2" customFormat="1" ht="33" customHeight="1">
      <c r="A179" s="34"/>
      <c r="B179" s="135"/>
      <c r="C179" s="136" t="s">
        <v>245</v>
      </c>
      <c r="D179" s="136" t="s">
        <v>125</v>
      </c>
      <c r="E179" s="137" t="s">
        <v>246</v>
      </c>
      <c r="F179" s="138" t="s">
        <v>247</v>
      </c>
      <c r="G179" s="139" t="s">
        <v>210</v>
      </c>
      <c r="H179" s="140">
        <v>43</v>
      </c>
      <c r="I179" s="141"/>
      <c r="J179" s="142">
        <f>ROUND(I179*H179,2)</f>
        <v>0</v>
      </c>
      <c r="K179" s="138" t="s">
        <v>129</v>
      </c>
      <c r="L179" s="35"/>
      <c r="M179" s="143" t="s">
        <v>3</v>
      </c>
      <c r="N179" s="144" t="s">
        <v>44</v>
      </c>
      <c r="O179" s="55"/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47" t="s">
        <v>130</v>
      </c>
      <c r="AT179" s="147" t="s">
        <v>125</v>
      </c>
      <c r="AU179" s="147" t="s">
        <v>83</v>
      </c>
      <c r="AY179" s="19" t="s">
        <v>123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9" t="s">
        <v>81</v>
      </c>
      <c r="BK179" s="148">
        <f>ROUND(I179*H179,2)</f>
        <v>0</v>
      </c>
      <c r="BL179" s="19" t="s">
        <v>130</v>
      </c>
      <c r="BM179" s="147" t="s">
        <v>248</v>
      </c>
    </row>
    <row r="180" spans="1:65" s="2" customFormat="1" ht="19.5">
      <c r="A180" s="34"/>
      <c r="B180" s="35"/>
      <c r="C180" s="34"/>
      <c r="D180" s="149" t="s">
        <v>132</v>
      </c>
      <c r="E180" s="34"/>
      <c r="F180" s="150" t="s">
        <v>249</v>
      </c>
      <c r="G180" s="34"/>
      <c r="H180" s="34"/>
      <c r="I180" s="151"/>
      <c r="J180" s="34"/>
      <c r="K180" s="34"/>
      <c r="L180" s="35"/>
      <c r="M180" s="152"/>
      <c r="N180" s="153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132</v>
      </c>
      <c r="AU180" s="19" t="s">
        <v>83</v>
      </c>
    </row>
    <row r="181" spans="1:65" s="2" customFormat="1" ht="11.25">
      <c r="A181" s="34"/>
      <c r="B181" s="35"/>
      <c r="C181" s="34"/>
      <c r="D181" s="154" t="s">
        <v>134</v>
      </c>
      <c r="E181" s="34"/>
      <c r="F181" s="155" t="s">
        <v>250</v>
      </c>
      <c r="G181" s="34"/>
      <c r="H181" s="34"/>
      <c r="I181" s="151"/>
      <c r="J181" s="34"/>
      <c r="K181" s="34"/>
      <c r="L181" s="35"/>
      <c r="M181" s="152"/>
      <c r="N181" s="153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134</v>
      </c>
      <c r="AU181" s="19" t="s">
        <v>83</v>
      </c>
    </row>
    <row r="182" spans="1:65" s="13" customFormat="1" ht="11.25">
      <c r="B182" s="156"/>
      <c r="D182" s="149" t="s">
        <v>136</v>
      </c>
      <c r="E182" s="157" t="s">
        <v>3</v>
      </c>
      <c r="F182" s="158" t="s">
        <v>214</v>
      </c>
      <c r="H182" s="159">
        <v>43</v>
      </c>
      <c r="I182" s="160"/>
      <c r="L182" s="156"/>
      <c r="M182" s="161"/>
      <c r="N182" s="162"/>
      <c r="O182" s="162"/>
      <c r="P182" s="162"/>
      <c r="Q182" s="162"/>
      <c r="R182" s="162"/>
      <c r="S182" s="162"/>
      <c r="T182" s="163"/>
      <c r="AT182" s="157" t="s">
        <v>136</v>
      </c>
      <c r="AU182" s="157" t="s">
        <v>83</v>
      </c>
      <c r="AV182" s="13" t="s">
        <v>83</v>
      </c>
      <c r="AW182" s="13" t="s">
        <v>35</v>
      </c>
      <c r="AX182" s="13" t="s">
        <v>73</v>
      </c>
      <c r="AY182" s="157" t="s">
        <v>123</v>
      </c>
    </row>
    <row r="183" spans="1:65" s="14" customFormat="1" ht="11.25">
      <c r="B183" s="164"/>
      <c r="D183" s="149" t="s">
        <v>136</v>
      </c>
      <c r="E183" s="165" t="s">
        <v>3</v>
      </c>
      <c r="F183" s="166" t="s">
        <v>144</v>
      </c>
      <c r="H183" s="167">
        <v>43</v>
      </c>
      <c r="I183" s="168"/>
      <c r="L183" s="164"/>
      <c r="M183" s="169"/>
      <c r="N183" s="170"/>
      <c r="O183" s="170"/>
      <c r="P183" s="170"/>
      <c r="Q183" s="170"/>
      <c r="R183" s="170"/>
      <c r="S183" s="170"/>
      <c r="T183" s="171"/>
      <c r="AT183" s="165" t="s">
        <v>136</v>
      </c>
      <c r="AU183" s="165" t="s">
        <v>83</v>
      </c>
      <c r="AV183" s="14" t="s">
        <v>130</v>
      </c>
      <c r="AW183" s="14" t="s">
        <v>35</v>
      </c>
      <c r="AX183" s="14" t="s">
        <v>81</v>
      </c>
      <c r="AY183" s="165" t="s">
        <v>123</v>
      </c>
    </row>
    <row r="184" spans="1:65" s="2" customFormat="1" ht="33" customHeight="1">
      <c r="A184" s="34"/>
      <c r="B184" s="135"/>
      <c r="C184" s="136" t="s">
        <v>251</v>
      </c>
      <c r="D184" s="136" t="s">
        <v>125</v>
      </c>
      <c r="E184" s="137" t="s">
        <v>252</v>
      </c>
      <c r="F184" s="138" t="s">
        <v>253</v>
      </c>
      <c r="G184" s="139" t="s">
        <v>210</v>
      </c>
      <c r="H184" s="140">
        <v>43</v>
      </c>
      <c r="I184" s="141"/>
      <c r="J184" s="142">
        <f>ROUND(I184*H184,2)</f>
        <v>0</v>
      </c>
      <c r="K184" s="138" t="s">
        <v>129</v>
      </c>
      <c r="L184" s="35"/>
      <c r="M184" s="143" t="s">
        <v>3</v>
      </c>
      <c r="N184" s="144" t="s">
        <v>44</v>
      </c>
      <c r="O184" s="55"/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47" t="s">
        <v>130</v>
      </c>
      <c r="AT184" s="147" t="s">
        <v>125</v>
      </c>
      <c r="AU184" s="147" t="s">
        <v>83</v>
      </c>
      <c r="AY184" s="19" t="s">
        <v>123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9" t="s">
        <v>81</v>
      </c>
      <c r="BK184" s="148">
        <f>ROUND(I184*H184,2)</f>
        <v>0</v>
      </c>
      <c r="BL184" s="19" t="s">
        <v>130</v>
      </c>
      <c r="BM184" s="147" t="s">
        <v>254</v>
      </c>
    </row>
    <row r="185" spans="1:65" s="2" customFormat="1" ht="29.25">
      <c r="A185" s="34"/>
      <c r="B185" s="35"/>
      <c r="C185" s="34"/>
      <c r="D185" s="149" t="s">
        <v>132</v>
      </c>
      <c r="E185" s="34"/>
      <c r="F185" s="150" t="s">
        <v>255</v>
      </c>
      <c r="G185" s="34"/>
      <c r="H185" s="34"/>
      <c r="I185" s="151"/>
      <c r="J185" s="34"/>
      <c r="K185" s="34"/>
      <c r="L185" s="35"/>
      <c r="M185" s="152"/>
      <c r="N185" s="153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132</v>
      </c>
      <c r="AU185" s="19" t="s">
        <v>83</v>
      </c>
    </row>
    <row r="186" spans="1:65" s="2" customFormat="1" ht="11.25">
      <c r="A186" s="34"/>
      <c r="B186" s="35"/>
      <c r="C186" s="34"/>
      <c r="D186" s="154" t="s">
        <v>134</v>
      </c>
      <c r="E186" s="34"/>
      <c r="F186" s="155" t="s">
        <v>256</v>
      </c>
      <c r="G186" s="34"/>
      <c r="H186" s="34"/>
      <c r="I186" s="151"/>
      <c r="J186" s="34"/>
      <c r="K186" s="34"/>
      <c r="L186" s="35"/>
      <c r="M186" s="152"/>
      <c r="N186" s="153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134</v>
      </c>
      <c r="AU186" s="19" t="s">
        <v>83</v>
      </c>
    </row>
    <row r="187" spans="1:65" s="13" customFormat="1" ht="11.25">
      <c r="B187" s="156"/>
      <c r="D187" s="149" t="s">
        <v>136</v>
      </c>
      <c r="E187" s="157" t="s">
        <v>3</v>
      </c>
      <c r="F187" s="158" t="s">
        <v>214</v>
      </c>
      <c r="H187" s="159">
        <v>43</v>
      </c>
      <c r="I187" s="160"/>
      <c r="L187" s="156"/>
      <c r="M187" s="161"/>
      <c r="N187" s="162"/>
      <c r="O187" s="162"/>
      <c r="P187" s="162"/>
      <c r="Q187" s="162"/>
      <c r="R187" s="162"/>
      <c r="S187" s="162"/>
      <c r="T187" s="163"/>
      <c r="AT187" s="157" t="s">
        <v>136</v>
      </c>
      <c r="AU187" s="157" t="s">
        <v>83</v>
      </c>
      <c r="AV187" s="13" t="s">
        <v>83</v>
      </c>
      <c r="AW187" s="13" t="s">
        <v>35</v>
      </c>
      <c r="AX187" s="13" t="s">
        <v>73</v>
      </c>
      <c r="AY187" s="157" t="s">
        <v>123</v>
      </c>
    </row>
    <row r="188" spans="1:65" s="14" customFormat="1" ht="11.25">
      <c r="B188" s="164"/>
      <c r="D188" s="149" t="s">
        <v>136</v>
      </c>
      <c r="E188" s="165" t="s">
        <v>3</v>
      </c>
      <c r="F188" s="166" t="s">
        <v>144</v>
      </c>
      <c r="H188" s="167">
        <v>43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136</v>
      </c>
      <c r="AU188" s="165" t="s">
        <v>83</v>
      </c>
      <c r="AV188" s="14" t="s">
        <v>130</v>
      </c>
      <c r="AW188" s="14" t="s">
        <v>35</v>
      </c>
      <c r="AX188" s="14" t="s">
        <v>81</v>
      </c>
      <c r="AY188" s="165" t="s">
        <v>123</v>
      </c>
    </row>
    <row r="189" spans="1:65" s="2" customFormat="1" ht="16.5" customHeight="1">
      <c r="A189" s="34"/>
      <c r="B189" s="135"/>
      <c r="C189" s="136" t="s">
        <v>257</v>
      </c>
      <c r="D189" s="136" t="s">
        <v>125</v>
      </c>
      <c r="E189" s="137" t="s">
        <v>258</v>
      </c>
      <c r="F189" s="138" t="s">
        <v>259</v>
      </c>
      <c r="G189" s="139" t="s">
        <v>128</v>
      </c>
      <c r="H189" s="140">
        <v>1.29</v>
      </c>
      <c r="I189" s="141"/>
      <c r="J189" s="142">
        <f>ROUND(I189*H189,2)</f>
        <v>0</v>
      </c>
      <c r="K189" s="138" t="s">
        <v>129</v>
      </c>
      <c r="L189" s="35"/>
      <c r="M189" s="143" t="s">
        <v>3</v>
      </c>
      <c r="N189" s="144" t="s">
        <v>44</v>
      </c>
      <c r="O189" s="55"/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47" t="s">
        <v>130</v>
      </c>
      <c r="AT189" s="147" t="s">
        <v>125</v>
      </c>
      <c r="AU189" s="147" t="s">
        <v>83</v>
      </c>
      <c r="AY189" s="19" t="s">
        <v>123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9" t="s">
        <v>81</v>
      </c>
      <c r="BK189" s="148">
        <f>ROUND(I189*H189,2)</f>
        <v>0</v>
      </c>
      <c r="BL189" s="19" t="s">
        <v>130</v>
      </c>
      <c r="BM189" s="147" t="s">
        <v>260</v>
      </c>
    </row>
    <row r="190" spans="1:65" s="2" customFormat="1" ht="11.25">
      <c r="A190" s="34"/>
      <c r="B190" s="35"/>
      <c r="C190" s="34"/>
      <c r="D190" s="149" t="s">
        <v>132</v>
      </c>
      <c r="E190" s="34"/>
      <c r="F190" s="150" t="s">
        <v>261</v>
      </c>
      <c r="G190" s="34"/>
      <c r="H190" s="34"/>
      <c r="I190" s="151"/>
      <c r="J190" s="34"/>
      <c r="K190" s="34"/>
      <c r="L190" s="35"/>
      <c r="M190" s="152"/>
      <c r="N190" s="153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132</v>
      </c>
      <c r="AU190" s="19" t="s">
        <v>83</v>
      </c>
    </row>
    <row r="191" spans="1:65" s="2" customFormat="1" ht="11.25">
      <c r="A191" s="34"/>
      <c r="B191" s="35"/>
      <c r="C191" s="34"/>
      <c r="D191" s="154" t="s">
        <v>134</v>
      </c>
      <c r="E191" s="34"/>
      <c r="F191" s="155" t="s">
        <v>262</v>
      </c>
      <c r="G191" s="34"/>
      <c r="H191" s="34"/>
      <c r="I191" s="151"/>
      <c r="J191" s="34"/>
      <c r="K191" s="34"/>
      <c r="L191" s="35"/>
      <c r="M191" s="152"/>
      <c r="N191" s="153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134</v>
      </c>
      <c r="AU191" s="19" t="s">
        <v>83</v>
      </c>
    </row>
    <row r="192" spans="1:65" s="2" customFormat="1" ht="19.5">
      <c r="A192" s="34"/>
      <c r="B192" s="35"/>
      <c r="C192" s="34"/>
      <c r="D192" s="149" t="s">
        <v>164</v>
      </c>
      <c r="E192" s="34"/>
      <c r="F192" s="172" t="s">
        <v>263</v>
      </c>
      <c r="G192" s="34"/>
      <c r="H192" s="34"/>
      <c r="I192" s="151"/>
      <c r="J192" s="34"/>
      <c r="K192" s="34"/>
      <c r="L192" s="35"/>
      <c r="M192" s="152"/>
      <c r="N192" s="153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164</v>
      </c>
      <c r="AU192" s="19" t="s">
        <v>83</v>
      </c>
    </row>
    <row r="193" spans="1:65" s="13" customFormat="1" ht="11.25">
      <c r="B193" s="156"/>
      <c r="D193" s="149" t="s">
        <v>136</v>
      </c>
      <c r="E193" s="157" t="s">
        <v>3</v>
      </c>
      <c r="F193" s="158" t="s">
        <v>264</v>
      </c>
      <c r="H193" s="159">
        <v>1.29</v>
      </c>
      <c r="I193" s="160"/>
      <c r="L193" s="156"/>
      <c r="M193" s="161"/>
      <c r="N193" s="162"/>
      <c r="O193" s="162"/>
      <c r="P193" s="162"/>
      <c r="Q193" s="162"/>
      <c r="R193" s="162"/>
      <c r="S193" s="162"/>
      <c r="T193" s="163"/>
      <c r="AT193" s="157" t="s">
        <v>136</v>
      </c>
      <c r="AU193" s="157" t="s">
        <v>83</v>
      </c>
      <c r="AV193" s="13" t="s">
        <v>83</v>
      </c>
      <c r="AW193" s="13" t="s">
        <v>35</v>
      </c>
      <c r="AX193" s="13" t="s">
        <v>73</v>
      </c>
      <c r="AY193" s="157" t="s">
        <v>123</v>
      </c>
    </row>
    <row r="194" spans="1:65" s="14" customFormat="1" ht="11.25">
      <c r="B194" s="164"/>
      <c r="D194" s="149" t="s">
        <v>136</v>
      </c>
      <c r="E194" s="165" t="s">
        <v>3</v>
      </c>
      <c r="F194" s="166" t="s">
        <v>144</v>
      </c>
      <c r="H194" s="167">
        <v>1.29</v>
      </c>
      <c r="I194" s="168"/>
      <c r="L194" s="164"/>
      <c r="M194" s="169"/>
      <c r="N194" s="170"/>
      <c r="O194" s="170"/>
      <c r="P194" s="170"/>
      <c r="Q194" s="170"/>
      <c r="R194" s="170"/>
      <c r="S194" s="170"/>
      <c r="T194" s="171"/>
      <c r="AT194" s="165" t="s">
        <v>136</v>
      </c>
      <c r="AU194" s="165" t="s">
        <v>83</v>
      </c>
      <c r="AV194" s="14" t="s">
        <v>130</v>
      </c>
      <c r="AW194" s="14" t="s">
        <v>35</v>
      </c>
      <c r="AX194" s="14" t="s">
        <v>81</v>
      </c>
      <c r="AY194" s="165" t="s">
        <v>123</v>
      </c>
    </row>
    <row r="195" spans="1:65" s="12" customFormat="1" ht="22.9" customHeight="1">
      <c r="B195" s="122"/>
      <c r="D195" s="123" t="s">
        <v>72</v>
      </c>
      <c r="E195" s="133" t="s">
        <v>83</v>
      </c>
      <c r="F195" s="133" t="s">
        <v>265</v>
      </c>
      <c r="I195" s="125"/>
      <c r="J195" s="134">
        <f>BK195</f>
        <v>0</v>
      </c>
      <c r="L195" s="122"/>
      <c r="M195" s="127"/>
      <c r="N195" s="128"/>
      <c r="O195" s="128"/>
      <c r="P195" s="129">
        <f>SUM(P196:P217)</f>
        <v>0</v>
      </c>
      <c r="Q195" s="128"/>
      <c r="R195" s="129">
        <f>SUM(R196:R217)</f>
        <v>62.555186000000006</v>
      </c>
      <c r="S195" s="128"/>
      <c r="T195" s="130">
        <f>SUM(T196:T217)</f>
        <v>0</v>
      </c>
      <c r="AR195" s="123" t="s">
        <v>81</v>
      </c>
      <c r="AT195" s="131" t="s">
        <v>72</v>
      </c>
      <c r="AU195" s="131" t="s">
        <v>81</v>
      </c>
      <c r="AY195" s="123" t="s">
        <v>123</v>
      </c>
      <c r="BK195" s="132">
        <f>SUM(BK196:BK217)</f>
        <v>0</v>
      </c>
    </row>
    <row r="196" spans="1:65" s="2" customFormat="1" ht="33" customHeight="1">
      <c r="A196" s="34"/>
      <c r="B196" s="135"/>
      <c r="C196" s="136" t="s">
        <v>266</v>
      </c>
      <c r="D196" s="136" t="s">
        <v>125</v>
      </c>
      <c r="E196" s="137" t="s">
        <v>267</v>
      </c>
      <c r="F196" s="138" t="s">
        <v>268</v>
      </c>
      <c r="G196" s="139" t="s">
        <v>128</v>
      </c>
      <c r="H196" s="140">
        <v>15.89</v>
      </c>
      <c r="I196" s="141"/>
      <c r="J196" s="142">
        <f>ROUND(I196*H196,2)</f>
        <v>0</v>
      </c>
      <c r="K196" s="138" t="s">
        <v>129</v>
      </c>
      <c r="L196" s="35"/>
      <c r="M196" s="143" t="s">
        <v>3</v>
      </c>
      <c r="N196" s="144" t="s">
        <v>44</v>
      </c>
      <c r="O196" s="55"/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47" t="s">
        <v>130</v>
      </c>
      <c r="AT196" s="147" t="s">
        <v>125</v>
      </c>
      <c r="AU196" s="147" t="s">
        <v>83</v>
      </c>
      <c r="AY196" s="19" t="s">
        <v>123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9" t="s">
        <v>81</v>
      </c>
      <c r="BK196" s="148">
        <f>ROUND(I196*H196,2)</f>
        <v>0</v>
      </c>
      <c r="BL196" s="19" t="s">
        <v>130</v>
      </c>
      <c r="BM196" s="147" t="s">
        <v>269</v>
      </c>
    </row>
    <row r="197" spans="1:65" s="2" customFormat="1" ht="29.25">
      <c r="A197" s="34"/>
      <c r="B197" s="35"/>
      <c r="C197" s="34"/>
      <c r="D197" s="149" t="s">
        <v>132</v>
      </c>
      <c r="E197" s="34"/>
      <c r="F197" s="150" t="s">
        <v>270</v>
      </c>
      <c r="G197" s="34"/>
      <c r="H197" s="34"/>
      <c r="I197" s="151"/>
      <c r="J197" s="34"/>
      <c r="K197" s="34"/>
      <c r="L197" s="35"/>
      <c r="M197" s="152"/>
      <c r="N197" s="153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132</v>
      </c>
      <c r="AU197" s="19" t="s">
        <v>83</v>
      </c>
    </row>
    <row r="198" spans="1:65" s="2" customFormat="1" ht="11.25">
      <c r="A198" s="34"/>
      <c r="B198" s="35"/>
      <c r="C198" s="34"/>
      <c r="D198" s="154" t="s">
        <v>134</v>
      </c>
      <c r="E198" s="34"/>
      <c r="F198" s="155" t="s">
        <v>271</v>
      </c>
      <c r="G198" s="34"/>
      <c r="H198" s="34"/>
      <c r="I198" s="151"/>
      <c r="J198" s="34"/>
      <c r="K198" s="34"/>
      <c r="L198" s="35"/>
      <c r="M198" s="152"/>
      <c r="N198" s="153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134</v>
      </c>
      <c r="AU198" s="19" t="s">
        <v>83</v>
      </c>
    </row>
    <row r="199" spans="1:65" s="2" customFormat="1" ht="19.5">
      <c r="A199" s="34"/>
      <c r="B199" s="35"/>
      <c r="C199" s="34"/>
      <c r="D199" s="149" t="s">
        <v>164</v>
      </c>
      <c r="E199" s="34"/>
      <c r="F199" s="172" t="s">
        <v>272</v>
      </c>
      <c r="G199" s="34"/>
      <c r="H199" s="34"/>
      <c r="I199" s="151"/>
      <c r="J199" s="34"/>
      <c r="K199" s="34"/>
      <c r="L199" s="35"/>
      <c r="M199" s="152"/>
      <c r="N199" s="153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164</v>
      </c>
      <c r="AU199" s="19" t="s">
        <v>83</v>
      </c>
    </row>
    <row r="200" spans="1:65" s="13" customFormat="1" ht="11.25">
      <c r="B200" s="156"/>
      <c r="D200" s="149" t="s">
        <v>136</v>
      </c>
      <c r="E200" s="157" t="s">
        <v>3</v>
      </c>
      <c r="F200" s="158" t="s">
        <v>273</v>
      </c>
      <c r="H200" s="159">
        <v>15.89</v>
      </c>
      <c r="I200" s="160"/>
      <c r="L200" s="156"/>
      <c r="M200" s="161"/>
      <c r="N200" s="162"/>
      <c r="O200" s="162"/>
      <c r="P200" s="162"/>
      <c r="Q200" s="162"/>
      <c r="R200" s="162"/>
      <c r="S200" s="162"/>
      <c r="T200" s="163"/>
      <c r="AT200" s="157" t="s">
        <v>136</v>
      </c>
      <c r="AU200" s="157" t="s">
        <v>83</v>
      </c>
      <c r="AV200" s="13" t="s">
        <v>83</v>
      </c>
      <c r="AW200" s="13" t="s">
        <v>35</v>
      </c>
      <c r="AX200" s="13" t="s">
        <v>81</v>
      </c>
      <c r="AY200" s="157" t="s">
        <v>123</v>
      </c>
    </row>
    <row r="201" spans="1:65" s="2" customFormat="1" ht="33" customHeight="1">
      <c r="A201" s="34"/>
      <c r="B201" s="135"/>
      <c r="C201" s="136" t="s">
        <v>8</v>
      </c>
      <c r="D201" s="136" t="s">
        <v>125</v>
      </c>
      <c r="E201" s="137" t="s">
        <v>274</v>
      </c>
      <c r="F201" s="138" t="s">
        <v>275</v>
      </c>
      <c r="G201" s="139" t="s">
        <v>210</v>
      </c>
      <c r="H201" s="140">
        <v>499.4</v>
      </c>
      <c r="I201" s="141"/>
      <c r="J201" s="142">
        <f>ROUND(I201*H201,2)</f>
        <v>0</v>
      </c>
      <c r="K201" s="138" t="s">
        <v>129</v>
      </c>
      <c r="L201" s="35"/>
      <c r="M201" s="143" t="s">
        <v>3</v>
      </c>
      <c r="N201" s="144" t="s">
        <v>44</v>
      </c>
      <c r="O201" s="55"/>
      <c r="P201" s="145">
        <f>O201*H201</f>
        <v>0</v>
      </c>
      <c r="Q201" s="145">
        <v>3.1E-4</v>
      </c>
      <c r="R201" s="145">
        <f>Q201*H201</f>
        <v>0.15481399999999998</v>
      </c>
      <c r="S201" s="145">
        <v>0</v>
      </c>
      <c r="T201" s="14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47" t="s">
        <v>130</v>
      </c>
      <c r="AT201" s="147" t="s">
        <v>125</v>
      </c>
      <c r="AU201" s="147" t="s">
        <v>83</v>
      </c>
      <c r="AY201" s="19" t="s">
        <v>123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9" t="s">
        <v>81</v>
      </c>
      <c r="BK201" s="148">
        <f>ROUND(I201*H201,2)</f>
        <v>0</v>
      </c>
      <c r="BL201" s="19" t="s">
        <v>130</v>
      </c>
      <c r="BM201" s="147" t="s">
        <v>276</v>
      </c>
    </row>
    <row r="202" spans="1:65" s="2" customFormat="1" ht="29.25">
      <c r="A202" s="34"/>
      <c r="B202" s="35"/>
      <c r="C202" s="34"/>
      <c r="D202" s="149" t="s">
        <v>132</v>
      </c>
      <c r="E202" s="34"/>
      <c r="F202" s="150" t="s">
        <v>277</v>
      </c>
      <c r="G202" s="34"/>
      <c r="H202" s="34"/>
      <c r="I202" s="151"/>
      <c r="J202" s="34"/>
      <c r="K202" s="34"/>
      <c r="L202" s="35"/>
      <c r="M202" s="152"/>
      <c r="N202" s="153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132</v>
      </c>
      <c r="AU202" s="19" t="s">
        <v>83</v>
      </c>
    </row>
    <row r="203" spans="1:65" s="2" customFormat="1" ht="11.25">
      <c r="A203" s="34"/>
      <c r="B203" s="35"/>
      <c r="C203" s="34"/>
      <c r="D203" s="154" t="s">
        <v>134</v>
      </c>
      <c r="E203" s="34"/>
      <c r="F203" s="155" t="s">
        <v>278</v>
      </c>
      <c r="G203" s="34"/>
      <c r="H203" s="34"/>
      <c r="I203" s="151"/>
      <c r="J203" s="34"/>
      <c r="K203" s="34"/>
      <c r="L203" s="35"/>
      <c r="M203" s="152"/>
      <c r="N203" s="153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134</v>
      </c>
      <c r="AU203" s="19" t="s">
        <v>83</v>
      </c>
    </row>
    <row r="204" spans="1:65" s="13" customFormat="1" ht="11.25">
      <c r="B204" s="156"/>
      <c r="D204" s="149" t="s">
        <v>136</v>
      </c>
      <c r="E204" s="157" t="s">
        <v>3</v>
      </c>
      <c r="F204" s="158" t="s">
        <v>279</v>
      </c>
      <c r="H204" s="159">
        <v>499.4</v>
      </c>
      <c r="I204" s="160"/>
      <c r="L204" s="156"/>
      <c r="M204" s="161"/>
      <c r="N204" s="162"/>
      <c r="O204" s="162"/>
      <c r="P204" s="162"/>
      <c r="Q204" s="162"/>
      <c r="R204" s="162"/>
      <c r="S204" s="162"/>
      <c r="T204" s="163"/>
      <c r="AT204" s="157" t="s">
        <v>136</v>
      </c>
      <c r="AU204" s="157" t="s">
        <v>83</v>
      </c>
      <c r="AV204" s="13" t="s">
        <v>83</v>
      </c>
      <c r="AW204" s="13" t="s">
        <v>35</v>
      </c>
      <c r="AX204" s="13" t="s">
        <v>73</v>
      </c>
      <c r="AY204" s="157" t="s">
        <v>123</v>
      </c>
    </row>
    <row r="205" spans="1:65" s="14" customFormat="1" ht="11.25">
      <c r="B205" s="164"/>
      <c r="D205" s="149" t="s">
        <v>136</v>
      </c>
      <c r="E205" s="165" t="s">
        <v>3</v>
      </c>
      <c r="F205" s="166" t="s">
        <v>144</v>
      </c>
      <c r="H205" s="167">
        <v>499.4</v>
      </c>
      <c r="I205" s="168"/>
      <c r="L205" s="164"/>
      <c r="M205" s="169"/>
      <c r="N205" s="170"/>
      <c r="O205" s="170"/>
      <c r="P205" s="170"/>
      <c r="Q205" s="170"/>
      <c r="R205" s="170"/>
      <c r="S205" s="170"/>
      <c r="T205" s="171"/>
      <c r="AT205" s="165" t="s">
        <v>136</v>
      </c>
      <c r="AU205" s="165" t="s">
        <v>83</v>
      </c>
      <c r="AV205" s="14" t="s">
        <v>130</v>
      </c>
      <c r="AW205" s="14" t="s">
        <v>35</v>
      </c>
      <c r="AX205" s="14" t="s">
        <v>81</v>
      </c>
      <c r="AY205" s="165" t="s">
        <v>123</v>
      </c>
    </row>
    <row r="206" spans="1:65" s="2" customFormat="1" ht="24.2" customHeight="1">
      <c r="A206" s="34"/>
      <c r="B206" s="135"/>
      <c r="C206" s="173" t="s">
        <v>280</v>
      </c>
      <c r="D206" s="173" t="s">
        <v>201</v>
      </c>
      <c r="E206" s="174" t="s">
        <v>281</v>
      </c>
      <c r="F206" s="175" t="s">
        <v>282</v>
      </c>
      <c r="G206" s="176" t="s">
        <v>210</v>
      </c>
      <c r="H206" s="177">
        <v>549.34</v>
      </c>
      <c r="I206" s="178"/>
      <c r="J206" s="179">
        <f>ROUND(I206*H206,2)</f>
        <v>0</v>
      </c>
      <c r="K206" s="175" t="s">
        <v>129</v>
      </c>
      <c r="L206" s="180"/>
      <c r="M206" s="181" t="s">
        <v>3</v>
      </c>
      <c r="N206" s="182" t="s">
        <v>44</v>
      </c>
      <c r="O206" s="55"/>
      <c r="P206" s="145">
        <f>O206*H206</f>
        <v>0</v>
      </c>
      <c r="Q206" s="145">
        <v>2.9999999999999997E-4</v>
      </c>
      <c r="R206" s="145">
        <f>Q206*H206</f>
        <v>0.164802</v>
      </c>
      <c r="S206" s="145">
        <v>0</v>
      </c>
      <c r="T206" s="14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47" t="s">
        <v>184</v>
      </c>
      <c r="AT206" s="147" t="s">
        <v>201</v>
      </c>
      <c r="AU206" s="147" t="s">
        <v>83</v>
      </c>
      <c r="AY206" s="19" t="s">
        <v>123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9" t="s">
        <v>81</v>
      </c>
      <c r="BK206" s="148">
        <f>ROUND(I206*H206,2)</f>
        <v>0</v>
      </c>
      <c r="BL206" s="19" t="s">
        <v>130</v>
      </c>
      <c r="BM206" s="147" t="s">
        <v>283</v>
      </c>
    </row>
    <row r="207" spans="1:65" s="2" customFormat="1" ht="19.5">
      <c r="A207" s="34"/>
      <c r="B207" s="35"/>
      <c r="C207" s="34"/>
      <c r="D207" s="149" t="s">
        <v>132</v>
      </c>
      <c r="E207" s="34"/>
      <c r="F207" s="150" t="s">
        <v>282</v>
      </c>
      <c r="G207" s="34"/>
      <c r="H207" s="34"/>
      <c r="I207" s="151"/>
      <c r="J207" s="34"/>
      <c r="K207" s="34"/>
      <c r="L207" s="35"/>
      <c r="M207" s="152"/>
      <c r="N207" s="153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132</v>
      </c>
      <c r="AU207" s="19" t="s">
        <v>83</v>
      </c>
    </row>
    <row r="208" spans="1:65" s="13" customFormat="1" ht="11.25">
      <c r="B208" s="156"/>
      <c r="D208" s="149" t="s">
        <v>136</v>
      </c>
      <c r="E208" s="157" t="s">
        <v>3</v>
      </c>
      <c r="F208" s="158" t="s">
        <v>284</v>
      </c>
      <c r="H208" s="159">
        <v>499.4</v>
      </c>
      <c r="I208" s="160"/>
      <c r="L208" s="156"/>
      <c r="M208" s="161"/>
      <c r="N208" s="162"/>
      <c r="O208" s="162"/>
      <c r="P208" s="162"/>
      <c r="Q208" s="162"/>
      <c r="R208" s="162"/>
      <c r="S208" s="162"/>
      <c r="T208" s="163"/>
      <c r="AT208" s="157" t="s">
        <v>136</v>
      </c>
      <c r="AU208" s="157" t="s">
        <v>83</v>
      </c>
      <c r="AV208" s="13" t="s">
        <v>83</v>
      </c>
      <c r="AW208" s="13" t="s">
        <v>35</v>
      </c>
      <c r="AX208" s="13" t="s">
        <v>73</v>
      </c>
      <c r="AY208" s="157" t="s">
        <v>123</v>
      </c>
    </row>
    <row r="209" spans="1:65" s="14" customFormat="1" ht="11.25">
      <c r="B209" s="164"/>
      <c r="D209" s="149" t="s">
        <v>136</v>
      </c>
      <c r="E209" s="165" t="s">
        <v>3</v>
      </c>
      <c r="F209" s="166" t="s">
        <v>144</v>
      </c>
      <c r="H209" s="167">
        <v>499.4</v>
      </c>
      <c r="I209" s="168"/>
      <c r="L209" s="164"/>
      <c r="M209" s="169"/>
      <c r="N209" s="170"/>
      <c r="O209" s="170"/>
      <c r="P209" s="170"/>
      <c r="Q209" s="170"/>
      <c r="R209" s="170"/>
      <c r="S209" s="170"/>
      <c r="T209" s="171"/>
      <c r="AT209" s="165" t="s">
        <v>136</v>
      </c>
      <c r="AU209" s="165" t="s">
        <v>83</v>
      </c>
      <c r="AV209" s="14" t="s">
        <v>130</v>
      </c>
      <c r="AW209" s="14" t="s">
        <v>35</v>
      </c>
      <c r="AX209" s="14" t="s">
        <v>81</v>
      </c>
      <c r="AY209" s="165" t="s">
        <v>123</v>
      </c>
    </row>
    <row r="210" spans="1:65" s="13" customFormat="1" ht="11.25">
      <c r="B210" s="156"/>
      <c r="D210" s="149" t="s">
        <v>136</v>
      </c>
      <c r="F210" s="158" t="s">
        <v>285</v>
      </c>
      <c r="H210" s="159">
        <v>549.34</v>
      </c>
      <c r="I210" s="160"/>
      <c r="L210" s="156"/>
      <c r="M210" s="161"/>
      <c r="N210" s="162"/>
      <c r="O210" s="162"/>
      <c r="P210" s="162"/>
      <c r="Q210" s="162"/>
      <c r="R210" s="162"/>
      <c r="S210" s="162"/>
      <c r="T210" s="163"/>
      <c r="AT210" s="157" t="s">
        <v>136</v>
      </c>
      <c r="AU210" s="157" t="s">
        <v>83</v>
      </c>
      <c r="AV210" s="13" t="s">
        <v>83</v>
      </c>
      <c r="AW210" s="13" t="s">
        <v>4</v>
      </c>
      <c r="AX210" s="13" t="s">
        <v>81</v>
      </c>
      <c r="AY210" s="157" t="s">
        <v>123</v>
      </c>
    </row>
    <row r="211" spans="1:65" s="2" customFormat="1" ht="37.9" customHeight="1">
      <c r="A211" s="34"/>
      <c r="B211" s="135"/>
      <c r="C211" s="136" t="s">
        <v>286</v>
      </c>
      <c r="D211" s="136" t="s">
        <v>125</v>
      </c>
      <c r="E211" s="137" t="s">
        <v>287</v>
      </c>
      <c r="F211" s="138" t="s">
        <v>288</v>
      </c>
      <c r="G211" s="139" t="s">
        <v>289</v>
      </c>
      <c r="H211" s="140">
        <v>227</v>
      </c>
      <c r="I211" s="141"/>
      <c r="J211" s="142">
        <f>ROUND(I211*H211,2)</f>
        <v>0</v>
      </c>
      <c r="K211" s="138" t="s">
        <v>129</v>
      </c>
      <c r="L211" s="35"/>
      <c r="M211" s="143" t="s">
        <v>3</v>
      </c>
      <c r="N211" s="144" t="s">
        <v>44</v>
      </c>
      <c r="O211" s="55"/>
      <c r="P211" s="145">
        <f>O211*H211</f>
        <v>0</v>
      </c>
      <c r="Q211" s="145">
        <v>0.27411000000000002</v>
      </c>
      <c r="R211" s="145">
        <f>Q211*H211</f>
        <v>62.222970000000004</v>
      </c>
      <c r="S211" s="145">
        <v>0</v>
      </c>
      <c r="T211" s="14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47" t="s">
        <v>130</v>
      </c>
      <c r="AT211" s="147" t="s">
        <v>125</v>
      </c>
      <c r="AU211" s="147" t="s">
        <v>83</v>
      </c>
      <c r="AY211" s="19" t="s">
        <v>123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9" t="s">
        <v>81</v>
      </c>
      <c r="BK211" s="148">
        <f>ROUND(I211*H211,2)</f>
        <v>0</v>
      </c>
      <c r="BL211" s="19" t="s">
        <v>130</v>
      </c>
      <c r="BM211" s="147" t="s">
        <v>290</v>
      </c>
    </row>
    <row r="212" spans="1:65" s="2" customFormat="1" ht="39">
      <c r="A212" s="34"/>
      <c r="B212" s="35"/>
      <c r="C212" s="34"/>
      <c r="D212" s="149" t="s">
        <v>132</v>
      </c>
      <c r="E212" s="34"/>
      <c r="F212" s="150" t="s">
        <v>291</v>
      </c>
      <c r="G212" s="34"/>
      <c r="H212" s="34"/>
      <c r="I212" s="151"/>
      <c r="J212" s="34"/>
      <c r="K212" s="34"/>
      <c r="L212" s="35"/>
      <c r="M212" s="152"/>
      <c r="N212" s="153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132</v>
      </c>
      <c r="AU212" s="19" t="s">
        <v>83</v>
      </c>
    </row>
    <row r="213" spans="1:65" s="2" customFormat="1" ht="11.25">
      <c r="A213" s="34"/>
      <c r="B213" s="35"/>
      <c r="C213" s="34"/>
      <c r="D213" s="154" t="s">
        <v>134</v>
      </c>
      <c r="E213" s="34"/>
      <c r="F213" s="155" t="s">
        <v>292</v>
      </c>
      <c r="G213" s="34"/>
      <c r="H213" s="34"/>
      <c r="I213" s="151"/>
      <c r="J213" s="34"/>
      <c r="K213" s="34"/>
      <c r="L213" s="35"/>
      <c r="M213" s="152"/>
      <c r="N213" s="153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134</v>
      </c>
      <c r="AU213" s="19" t="s">
        <v>83</v>
      </c>
    </row>
    <row r="214" spans="1:65" s="13" customFormat="1" ht="11.25">
      <c r="B214" s="156"/>
      <c r="D214" s="149" t="s">
        <v>136</v>
      </c>
      <c r="E214" s="157" t="s">
        <v>3</v>
      </c>
      <c r="F214" s="158" t="s">
        <v>293</v>
      </c>
      <c r="H214" s="159">
        <v>227</v>
      </c>
      <c r="I214" s="160"/>
      <c r="L214" s="156"/>
      <c r="M214" s="161"/>
      <c r="N214" s="162"/>
      <c r="O214" s="162"/>
      <c r="P214" s="162"/>
      <c r="Q214" s="162"/>
      <c r="R214" s="162"/>
      <c r="S214" s="162"/>
      <c r="T214" s="163"/>
      <c r="AT214" s="157" t="s">
        <v>136</v>
      </c>
      <c r="AU214" s="157" t="s">
        <v>83</v>
      </c>
      <c r="AV214" s="13" t="s">
        <v>83</v>
      </c>
      <c r="AW214" s="13" t="s">
        <v>35</v>
      </c>
      <c r="AX214" s="13" t="s">
        <v>81</v>
      </c>
      <c r="AY214" s="157" t="s">
        <v>123</v>
      </c>
    </row>
    <row r="215" spans="1:65" s="2" customFormat="1" ht="24.2" customHeight="1">
      <c r="A215" s="34"/>
      <c r="B215" s="135"/>
      <c r="C215" s="173" t="s">
        <v>294</v>
      </c>
      <c r="D215" s="173" t="s">
        <v>201</v>
      </c>
      <c r="E215" s="174" t="s">
        <v>295</v>
      </c>
      <c r="F215" s="175" t="s">
        <v>296</v>
      </c>
      <c r="G215" s="176" t="s">
        <v>297</v>
      </c>
      <c r="H215" s="177">
        <v>9</v>
      </c>
      <c r="I215" s="178"/>
      <c r="J215" s="179">
        <f>ROUND(I215*H215,2)</f>
        <v>0</v>
      </c>
      <c r="K215" s="175" t="s">
        <v>129</v>
      </c>
      <c r="L215" s="180"/>
      <c r="M215" s="181" t="s">
        <v>3</v>
      </c>
      <c r="N215" s="182" t="s">
        <v>44</v>
      </c>
      <c r="O215" s="55"/>
      <c r="P215" s="145">
        <f>O215*H215</f>
        <v>0</v>
      </c>
      <c r="Q215" s="145">
        <v>1.4E-3</v>
      </c>
      <c r="R215" s="145">
        <f>Q215*H215</f>
        <v>1.26E-2</v>
      </c>
      <c r="S215" s="145">
        <v>0</v>
      </c>
      <c r="T215" s="14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47" t="s">
        <v>184</v>
      </c>
      <c r="AT215" s="147" t="s">
        <v>201</v>
      </c>
      <c r="AU215" s="147" t="s">
        <v>83</v>
      </c>
      <c r="AY215" s="19" t="s">
        <v>123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9" t="s">
        <v>81</v>
      </c>
      <c r="BK215" s="148">
        <f>ROUND(I215*H215,2)</f>
        <v>0</v>
      </c>
      <c r="BL215" s="19" t="s">
        <v>130</v>
      </c>
      <c r="BM215" s="147" t="s">
        <v>298</v>
      </c>
    </row>
    <row r="216" spans="1:65" s="2" customFormat="1" ht="19.5">
      <c r="A216" s="34"/>
      <c r="B216" s="35"/>
      <c r="C216" s="34"/>
      <c r="D216" s="149" t="s">
        <v>132</v>
      </c>
      <c r="E216" s="34"/>
      <c r="F216" s="150" t="s">
        <v>296</v>
      </c>
      <c r="G216" s="34"/>
      <c r="H216" s="34"/>
      <c r="I216" s="151"/>
      <c r="J216" s="34"/>
      <c r="K216" s="34"/>
      <c r="L216" s="35"/>
      <c r="M216" s="152"/>
      <c r="N216" s="153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132</v>
      </c>
      <c r="AU216" s="19" t="s">
        <v>83</v>
      </c>
    </row>
    <row r="217" spans="1:65" s="13" customFormat="1" ht="11.25">
      <c r="B217" s="156"/>
      <c r="D217" s="149" t="s">
        <v>136</v>
      </c>
      <c r="E217" s="157" t="s">
        <v>3</v>
      </c>
      <c r="F217" s="158" t="s">
        <v>193</v>
      </c>
      <c r="H217" s="159">
        <v>9</v>
      </c>
      <c r="I217" s="160"/>
      <c r="L217" s="156"/>
      <c r="M217" s="161"/>
      <c r="N217" s="162"/>
      <c r="O217" s="162"/>
      <c r="P217" s="162"/>
      <c r="Q217" s="162"/>
      <c r="R217" s="162"/>
      <c r="S217" s="162"/>
      <c r="T217" s="163"/>
      <c r="AT217" s="157" t="s">
        <v>136</v>
      </c>
      <c r="AU217" s="157" t="s">
        <v>83</v>
      </c>
      <c r="AV217" s="13" t="s">
        <v>83</v>
      </c>
      <c r="AW217" s="13" t="s">
        <v>35</v>
      </c>
      <c r="AX217" s="13" t="s">
        <v>81</v>
      </c>
      <c r="AY217" s="157" t="s">
        <v>123</v>
      </c>
    </row>
    <row r="218" spans="1:65" s="12" customFormat="1" ht="22.9" customHeight="1">
      <c r="B218" s="122"/>
      <c r="D218" s="123" t="s">
        <v>72</v>
      </c>
      <c r="E218" s="133" t="s">
        <v>130</v>
      </c>
      <c r="F218" s="133" t="s">
        <v>299</v>
      </c>
      <c r="I218" s="125"/>
      <c r="J218" s="134">
        <f>BK218</f>
        <v>0</v>
      </c>
      <c r="L218" s="122"/>
      <c r="M218" s="127"/>
      <c r="N218" s="128"/>
      <c r="O218" s="128"/>
      <c r="P218" s="129">
        <f>SUM(P219:P228)</f>
        <v>0</v>
      </c>
      <c r="Q218" s="128"/>
      <c r="R218" s="129">
        <f>SUM(R219:R228)</f>
        <v>0</v>
      </c>
      <c r="S218" s="128"/>
      <c r="T218" s="130">
        <f>SUM(T219:T228)</f>
        <v>0</v>
      </c>
      <c r="AR218" s="123" t="s">
        <v>81</v>
      </c>
      <c r="AT218" s="131" t="s">
        <v>72</v>
      </c>
      <c r="AU218" s="131" t="s">
        <v>81</v>
      </c>
      <c r="AY218" s="123" t="s">
        <v>123</v>
      </c>
      <c r="BK218" s="132">
        <f>SUM(BK219:BK228)</f>
        <v>0</v>
      </c>
    </row>
    <row r="219" spans="1:65" s="2" customFormat="1" ht="16.5" customHeight="1">
      <c r="A219" s="34"/>
      <c r="B219" s="135"/>
      <c r="C219" s="136" t="s">
        <v>300</v>
      </c>
      <c r="D219" s="136" t="s">
        <v>125</v>
      </c>
      <c r="E219" s="137" t="s">
        <v>301</v>
      </c>
      <c r="F219" s="138" t="s">
        <v>302</v>
      </c>
      <c r="G219" s="139" t="s">
        <v>128</v>
      </c>
      <c r="H219" s="140">
        <v>5.7</v>
      </c>
      <c r="I219" s="141"/>
      <c r="J219" s="142">
        <f>ROUND(I219*H219,2)</f>
        <v>0</v>
      </c>
      <c r="K219" s="138" t="s">
        <v>129</v>
      </c>
      <c r="L219" s="35"/>
      <c r="M219" s="143" t="s">
        <v>3</v>
      </c>
      <c r="N219" s="144" t="s">
        <v>44</v>
      </c>
      <c r="O219" s="55"/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47" t="s">
        <v>130</v>
      </c>
      <c r="AT219" s="147" t="s">
        <v>125</v>
      </c>
      <c r="AU219" s="147" t="s">
        <v>83</v>
      </c>
      <c r="AY219" s="19" t="s">
        <v>123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9" t="s">
        <v>81</v>
      </c>
      <c r="BK219" s="148">
        <f>ROUND(I219*H219,2)</f>
        <v>0</v>
      </c>
      <c r="BL219" s="19" t="s">
        <v>130</v>
      </c>
      <c r="BM219" s="147" t="s">
        <v>303</v>
      </c>
    </row>
    <row r="220" spans="1:65" s="2" customFormat="1" ht="19.5">
      <c r="A220" s="34"/>
      <c r="B220" s="35"/>
      <c r="C220" s="34"/>
      <c r="D220" s="149" t="s">
        <v>132</v>
      </c>
      <c r="E220" s="34"/>
      <c r="F220" s="150" t="s">
        <v>304</v>
      </c>
      <c r="G220" s="34"/>
      <c r="H220" s="34"/>
      <c r="I220" s="151"/>
      <c r="J220" s="34"/>
      <c r="K220" s="34"/>
      <c r="L220" s="35"/>
      <c r="M220" s="152"/>
      <c r="N220" s="153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132</v>
      </c>
      <c r="AU220" s="19" t="s">
        <v>83</v>
      </c>
    </row>
    <row r="221" spans="1:65" s="2" customFormat="1" ht="11.25">
      <c r="A221" s="34"/>
      <c r="B221" s="35"/>
      <c r="C221" s="34"/>
      <c r="D221" s="154" t="s">
        <v>134</v>
      </c>
      <c r="E221" s="34"/>
      <c r="F221" s="155" t="s">
        <v>305</v>
      </c>
      <c r="G221" s="34"/>
      <c r="H221" s="34"/>
      <c r="I221" s="151"/>
      <c r="J221" s="34"/>
      <c r="K221" s="34"/>
      <c r="L221" s="35"/>
      <c r="M221" s="152"/>
      <c r="N221" s="153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134</v>
      </c>
      <c r="AU221" s="19" t="s">
        <v>83</v>
      </c>
    </row>
    <row r="222" spans="1:65" s="13" customFormat="1" ht="11.25">
      <c r="B222" s="156"/>
      <c r="D222" s="149" t="s">
        <v>136</v>
      </c>
      <c r="E222" s="157" t="s">
        <v>3</v>
      </c>
      <c r="F222" s="158" t="s">
        <v>306</v>
      </c>
      <c r="H222" s="159">
        <v>5.7</v>
      </c>
      <c r="I222" s="160"/>
      <c r="L222" s="156"/>
      <c r="M222" s="161"/>
      <c r="N222" s="162"/>
      <c r="O222" s="162"/>
      <c r="P222" s="162"/>
      <c r="Q222" s="162"/>
      <c r="R222" s="162"/>
      <c r="S222" s="162"/>
      <c r="T222" s="163"/>
      <c r="AT222" s="157" t="s">
        <v>136</v>
      </c>
      <c r="AU222" s="157" t="s">
        <v>83</v>
      </c>
      <c r="AV222" s="13" t="s">
        <v>83</v>
      </c>
      <c r="AW222" s="13" t="s">
        <v>35</v>
      </c>
      <c r="AX222" s="13" t="s">
        <v>73</v>
      </c>
      <c r="AY222" s="157" t="s">
        <v>123</v>
      </c>
    </row>
    <row r="223" spans="1:65" s="14" customFormat="1" ht="11.25">
      <c r="B223" s="164"/>
      <c r="D223" s="149" t="s">
        <v>136</v>
      </c>
      <c r="E223" s="165" t="s">
        <v>3</v>
      </c>
      <c r="F223" s="166" t="s">
        <v>144</v>
      </c>
      <c r="H223" s="167">
        <v>5.7</v>
      </c>
      <c r="I223" s="168"/>
      <c r="L223" s="164"/>
      <c r="M223" s="169"/>
      <c r="N223" s="170"/>
      <c r="O223" s="170"/>
      <c r="P223" s="170"/>
      <c r="Q223" s="170"/>
      <c r="R223" s="170"/>
      <c r="S223" s="170"/>
      <c r="T223" s="171"/>
      <c r="AT223" s="165" t="s">
        <v>136</v>
      </c>
      <c r="AU223" s="165" t="s">
        <v>83</v>
      </c>
      <c r="AV223" s="14" t="s">
        <v>130</v>
      </c>
      <c r="AW223" s="14" t="s">
        <v>35</v>
      </c>
      <c r="AX223" s="14" t="s">
        <v>81</v>
      </c>
      <c r="AY223" s="165" t="s">
        <v>123</v>
      </c>
    </row>
    <row r="224" spans="1:65" s="2" customFormat="1" ht="33" customHeight="1">
      <c r="A224" s="34"/>
      <c r="B224" s="135"/>
      <c r="C224" s="136" t="s">
        <v>307</v>
      </c>
      <c r="D224" s="136" t="s">
        <v>125</v>
      </c>
      <c r="E224" s="137" t="s">
        <v>308</v>
      </c>
      <c r="F224" s="138" t="s">
        <v>309</v>
      </c>
      <c r="G224" s="139" t="s">
        <v>128</v>
      </c>
      <c r="H224" s="140">
        <v>0.68400000000000005</v>
      </c>
      <c r="I224" s="141"/>
      <c r="J224" s="142">
        <f>ROUND(I224*H224,2)</f>
        <v>0</v>
      </c>
      <c r="K224" s="138" t="s">
        <v>129</v>
      </c>
      <c r="L224" s="35"/>
      <c r="M224" s="143" t="s">
        <v>3</v>
      </c>
      <c r="N224" s="144" t="s">
        <v>44</v>
      </c>
      <c r="O224" s="55"/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7" t="s">
        <v>130</v>
      </c>
      <c r="AT224" s="147" t="s">
        <v>125</v>
      </c>
      <c r="AU224" s="147" t="s">
        <v>83</v>
      </c>
      <c r="AY224" s="19" t="s">
        <v>123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9" t="s">
        <v>81</v>
      </c>
      <c r="BK224" s="148">
        <f>ROUND(I224*H224,2)</f>
        <v>0</v>
      </c>
      <c r="BL224" s="19" t="s">
        <v>130</v>
      </c>
      <c r="BM224" s="147" t="s">
        <v>310</v>
      </c>
    </row>
    <row r="225" spans="1:65" s="2" customFormat="1" ht="29.25">
      <c r="A225" s="34"/>
      <c r="B225" s="35"/>
      <c r="C225" s="34"/>
      <c r="D225" s="149" t="s">
        <v>132</v>
      </c>
      <c r="E225" s="34"/>
      <c r="F225" s="150" t="s">
        <v>311</v>
      </c>
      <c r="G225" s="34"/>
      <c r="H225" s="34"/>
      <c r="I225" s="151"/>
      <c r="J225" s="34"/>
      <c r="K225" s="34"/>
      <c r="L225" s="35"/>
      <c r="M225" s="152"/>
      <c r="N225" s="153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132</v>
      </c>
      <c r="AU225" s="19" t="s">
        <v>83</v>
      </c>
    </row>
    <row r="226" spans="1:65" s="2" customFormat="1" ht="11.25">
      <c r="A226" s="34"/>
      <c r="B226" s="35"/>
      <c r="C226" s="34"/>
      <c r="D226" s="154" t="s">
        <v>134</v>
      </c>
      <c r="E226" s="34"/>
      <c r="F226" s="155" t="s">
        <v>312</v>
      </c>
      <c r="G226" s="34"/>
      <c r="H226" s="34"/>
      <c r="I226" s="151"/>
      <c r="J226" s="34"/>
      <c r="K226" s="34"/>
      <c r="L226" s="35"/>
      <c r="M226" s="152"/>
      <c r="N226" s="153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134</v>
      </c>
      <c r="AU226" s="19" t="s">
        <v>83</v>
      </c>
    </row>
    <row r="227" spans="1:65" s="13" customFormat="1" ht="11.25">
      <c r="B227" s="156"/>
      <c r="D227" s="149" t="s">
        <v>136</v>
      </c>
      <c r="E227" s="157" t="s">
        <v>3</v>
      </c>
      <c r="F227" s="158" t="s">
        <v>313</v>
      </c>
      <c r="H227" s="159">
        <v>0.68400000000000005</v>
      </c>
      <c r="I227" s="160"/>
      <c r="L227" s="156"/>
      <c r="M227" s="161"/>
      <c r="N227" s="162"/>
      <c r="O227" s="162"/>
      <c r="P227" s="162"/>
      <c r="Q227" s="162"/>
      <c r="R227" s="162"/>
      <c r="S227" s="162"/>
      <c r="T227" s="163"/>
      <c r="AT227" s="157" t="s">
        <v>136</v>
      </c>
      <c r="AU227" s="157" t="s">
        <v>83</v>
      </c>
      <c r="AV227" s="13" t="s">
        <v>83</v>
      </c>
      <c r="AW227" s="13" t="s">
        <v>35</v>
      </c>
      <c r="AX227" s="13" t="s">
        <v>73</v>
      </c>
      <c r="AY227" s="157" t="s">
        <v>123</v>
      </c>
    </row>
    <row r="228" spans="1:65" s="14" customFormat="1" ht="11.25">
      <c r="B228" s="164"/>
      <c r="D228" s="149" t="s">
        <v>136</v>
      </c>
      <c r="E228" s="165" t="s">
        <v>3</v>
      </c>
      <c r="F228" s="166" t="s">
        <v>144</v>
      </c>
      <c r="H228" s="167">
        <v>0.68400000000000005</v>
      </c>
      <c r="I228" s="168"/>
      <c r="L228" s="164"/>
      <c r="M228" s="169"/>
      <c r="N228" s="170"/>
      <c r="O228" s="170"/>
      <c r="P228" s="170"/>
      <c r="Q228" s="170"/>
      <c r="R228" s="170"/>
      <c r="S228" s="170"/>
      <c r="T228" s="171"/>
      <c r="AT228" s="165" t="s">
        <v>136</v>
      </c>
      <c r="AU228" s="165" t="s">
        <v>83</v>
      </c>
      <c r="AV228" s="14" t="s">
        <v>130</v>
      </c>
      <c r="AW228" s="14" t="s">
        <v>35</v>
      </c>
      <c r="AX228" s="14" t="s">
        <v>81</v>
      </c>
      <c r="AY228" s="165" t="s">
        <v>123</v>
      </c>
    </row>
    <row r="229" spans="1:65" s="12" customFormat="1" ht="22.9" customHeight="1">
      <c r="B229" s="122"/>
      <c r="D229" s="123" t="s">
        <v>72</v>
      </c>
      <c r="E229" s="133" t="s">
        <v>158</v>
      </c>
      <c r="F229" s="133" t="s">
        <v>314</v>
      </c>
      <c r="I229" s="125"/>
      <c r="J229" s="134">
        <f>BK229</f>
        <v>0</v>
      </c>
      <c r="L229" s="122"/>
      <c r="M229" s="127"/>
      <c r="N229" s="128"/>
      <c r="O229" s="128"/>
      <c r="P229" s="129">
        <f>SUM(P230:P327)</f>
        <v>0</v>
      </c>
      <c r="Q229" s="128"/>
      <c r="R229" s="129">
        <f>SUM(R230:R327)</f>
        <v>643.78877999999997</v>
      </c>
      <c r="S229" s="128"/>
      <c r="T229" s="130">
        <f>SUM(T230:T327)</f>
        <v>0</v>
      </c>
      <c r="AR229" s="123" t="s">
        <v>81</v>
      </c>
      <c r="AT229" s="131" t="s">
        <v>72</v>
      </c>
      <c r="AU229" s="131" t="s">
        <v>81</v>
      </c>
      <c r="AY229" s="123" t="s">
        <v>123</v>
      </c>
      <c r="BK229" s="132">
        <f>SUM(BK230:BK327)</f>
        <v>0</v>
      </c>
    </row>
    <row r="230" spans="1:65" s="2" customFormat="1" ht="21.75" customHeight="1">
      <c r="A230" s="34"/>
      <c r="B230" s="135"/>
      <c r="C230" s="136" t="s">
        <v>315</v>
      </c>
      <c r="D230" s="136" t="s">
        <v>125</v>
      </c>
      <c r="E230" s="137" t="s">
        <v>316</v>
      </c>
      <c r="F230" s="138" t="s">
        <v>317</v>
      </c>
      <c r="G230" s="139" t="s">
        <v>210</v>
      </c>
      <c r="H230" s="140">
        <v>858</v>
      </c>
      <c r="I230" s="141"/>
      <c r="J230" s="142">
        <f>ROUND(I230*H230,2)</f>
        <v>0</v>
      </c>
      <c r="K230" s="138" t="s">
        <v>129</v>
      </c>
      <c r="L230" s="35"/>
      <c r="M230" s="143" t="s">
        <v>3</v>
      </c>
      <c r="N230" s="144" t="s">
        <v>44</v>
      </c>
      <c r="O230" s="55"/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7" t="s">
        <v>130</v>
      </c>
      <c r="AT230" s="147" t="s">
        <v>125</v>
      </c>
      <c r="AU230" s="147" t="s">
        <v>83</v>
      </c>
      <c r="AY230" s="19" t="s">
        <v>123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9" t="s">
        <v>81</v>
      </c>
      <c r="BK230" s="148">
        <f>ROUND(I230*H230,2)</f>
        <v>0</v>
      </c>
      <c r="BL230" s="19" t="s">
        <v>130</v>
      </c>
      <c r="BM230" s="147" t="s">
        <v>318</v>
      </c>
    </row>
    <row r="231" spans="1:65" s="2" customFormat="1" ht="19.5">
      <c r="A231" s="34"/>
      <c r="B231" s="35"/>
      <c r="C231" s="34"/>
      <c r="D231" s="149" t="s">
        <v>132</v>
      </c>
      <c r="E231" s="34"/>
      <c r="F231" s="150" t="s">
        <v>319</v>
      </c>
      <c r="G231" s="34"/>
      <c r="H231" s="34"/>
      <c r="I231" s="151"/>
      <c r="J231" s="34"/>
      <c r="K231" s="34"/>
      <c r="L231" s="35"/>
      <c r="M231" s="152"/>
      <c r="N231" s="153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132</v>
      </c>
      <c r="AU231" s="19" t="s">
        <v>83</v>
      </c>
    </row>
    <row r="232" spans="1:65" s="2" customFormat="1" ht="11.25">
      <c r="A232" s="34"/>
      <c r="B232" s="35"/>
      <c r="C232" s="34"/>
      <c r="D232" s="154" t="s">
        <v>134</v>
      </c>
      <c r="E232" s="34"/>
      <c r="F232" s="155" t="s">
        <v>320</v>
      </c>
      <c r="G232" s="34"/>
      <c r="H232" s="34"/>
      <c r="I232" s="151"/>
      <c r="J232" s="34"/>
      <c r="K232" s="34"/>
      <c r="L232" s="35"/>
      <c r="M232" s="152"/>
      <c r="N232" s="153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134</v>
      </c>
      <c r="AU232" s="19" t="s">
        <v>83</v>
      </c>
    </row>
    <row r="233" spans="1:65" s="13" customFormat="1" ht="11.25">
      <c r="B233" s="156"/>
      <c r="D233" s="149" t="s">
        <v>136</v>
      </c>
      <c r="E233" s="157" t="s">
        <v>3</v>
      </c>
      <c r="F233" s="158" t="s">
        <v>321</v>
      </c>
      <c r="H233" s="159">
        <v>858</v>
      </c>
      <c r="I233" s="160"/>
      <c r="L233" s="156"/>
      <c r="M233" s="161"/>
      <c r="N233" s="162"/>
      <c r="O233" s="162"/>
      <c r="P233" s="162"/>
      <c r="Q233" s="162"/>
      <c r="R233" s="162"/>
      <c r="S233" s="162"/>
      <c r="T233" s="163"/>
      <c r="AT233" s="157" t="s">
        <v>136</v>
      </c>
      <c r="AU233" s="157" t="s">
        <v>83</v>
      </c>
      <c r="AV233" s="13" t="s">
        <v>83</v>
      </c>
      <c r="AW233" s="13" t="s">
        <v>35</v>
      </c>
      <c r="AX233" s="13" t="s">
        <v>81</v>
      </c>
      <c r="AY233" s="157" t="s">
        <v>123</v>
      </c>
    </row>
    <row r="234" spans="1:65" s="2" customFormat="1" ht="21.75" customHeight="1">
      <c r="A234" s="34"/>
      <c r="B234" s="135"/>
      <c r="C234" s="136" t="s">
        <v>322</v>
      </c>
      <c r="D234" s="136" t="s">
        <v>125</v>
      </c>
      <c r="E234" s="137" t="s">
        <v>323</v>
      </c>
      <c r="F234" s="138" t="s">
        <v>324</v>
      </c>
      <c r="G234" s="139" t="s">
        <v>210</v>
      </c>
      <c r="H234" s="140">
        <v>357</v>
      </c>
      <c r="I234" s="141"/>
      <c r="J234" s="142">
        <f>ROUND(I234*H234,2)</f>
        <v>0</v>
      </c>
      <c r="K234" s="138" t="s">
        <v>129</v>
      </c>
      <c r="L234" s="35"/>
      <c r="M234" s="143" t="s">
        <v>3</v>
      </c>
      <c r="N234" s="144" t="s">
        <v>44</v>
      </c>
      <c r="O234" s="55"/>
      <c r="P234" s="145">
        <f>O234*H234</f>
        <v>0</v>
      </c>
      <c r="Q234" s="145">
        <v>0</v>
      </c>
      <c r="R234" s="145">
        <f>Q234*H234</f>
        <v>0</v>
      </c>
      <c r="S234" s="145">
        <v>0</v>
      </c>
      <c r="T234" s="14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47" t="s">
        <v>130</v>
      </c>
      <c r="AT234" s="147" t="s">
        <v>125</v>
      </c>
      <c r="AU234" s="147" t="s">
        <v>83</v>
      </c>
      <c r="AY234" s="19" t="s">
        <v>123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9" t="s">
        <v>81</v>
      </c>
      <c r="BK234" s="148">
        <f>ROUND(I234*H234,2)</f>
        <v>0</v>
      </c>
      <c r="BL234" s="19" t="s">
        <v>130</v>
      </c>
      <c r="BM234" s="147" t="s">
        <v>325</v>
      </c>
    </row>
    <row r="235" spans="1:65" s="2" customFormat="1" ht="19.5">
      <c r="A235" s="34"/>
      <c r="B235" s="35"/>
      <c r="C235" s="34"/>
      <c r="D235" s="149" t="s">
        <v>132</v>
      </c>
      <c r="E235" s="34"/>
      <c r="F235" s="150" t="s">
        <v>326</v>
      </c>
      <c r="G235" s="34"/>
      <c r="H235" s="34"/>
      <c r="I235" s="151"/>
      <c r="J235" s="34"/>
      <c r="K235" s="34"/>
      <c r="L235" s="35"/>
      <c r="M235" s="152"/>
      <c r="N235" s="153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132</v>
      </c>
      <c r="AU235" s="19" t="s">
        <v>83</v>
      </c>
    </row>
    <row r="236" spans="1:65" s="2" customFormat="1" ht="11.25">
      <c r="A236" s="34"/>
      <c r="B236" s="35"/>
      <c r="C236" s="34"/>
      <c r="D236" s="154" t="s">
        <v>134</v>
      </c>
      <c r="E236" s="34"/>
      <c r="F236" s="155" t="s">
        <v>327</v>
      </c>
      <c r="G236" s="34"/>
      <c r="H236" s="34"/>
      <c r="I236" s="151"/>
      <c r="J236" s="34"/>
      <c r="K236" s="34"/>
      <c r="L236" s="35"/>
      <c r="M236" s="152"/>
      <c r="N236" s="153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134</v>
      </c>
      <c r="AU236" s="19" t="s">
        <v>83</v>
      </c>
    </row>
    <row r="237" spans="1:65" s="13" customFormat="1" ht="11.25">
      <c r="B237" s="156"/>
      <c r="D237" s="149" t="s">
        <v>136</v>
      </c>
      <c r="E237" s="157" t="s">
        <v>3</v>
      </c>
      <c r="F237" s="158" t="s">
        <v>328</v>
      </c>
      <c r="H237" s="159">
        <v>357</v>
      </c>
      <c r="I237" s="160"/>
      <c r="L237" s="156"/>
      <c r="M237" s="161"/>
      <c r="N237" s="162"/>
      <c r="O237" s="162"/>
      <c r="P237" s="162"/>
      <c r="Q237" s="162"/>
      <c r="R237" s="162"/>
      <c r="S237" s="162"/>
      <c r="T237" s="163"/>
      <c r="AT237" s="157" t="s">
        <v>136</v>
      </c>
      <c r="AU237" s="157" t="s">
        <v>83</v>
      </c>
      <c r="AV237" s="13" t="s">
        <v>83</v>
      </c>
      <c r="AW237" s="13" t="s">
        <v>35</v>
      </c>
      <c r="AX237" s="13" t="s">
        <v>81</v>
      </c>
      <c r="AY237" s="157" t="s">
        <v>123</v>
      </c>
    </row>
    <row r="238" spans="1:65" s="2" customFormat="1" ht="24.2" customHeight="1">
      <c r="A238" s="34"/>
      <c r="B238" s="135"/>
      <c r="C238" s="136" t="s">
        <v>329</v>
      </c>
      <c r="D238" s="136" t="s">
        <v>125</v>
      </c>
      <c r="E238" s="137" t="s">
        <v>330</v>
      </c>
      <c r="F238" s="138" t="s">
        <v>331</v>
      </c>
      <c r="G238" s="139" t="s">
        <v>210</v>
      </c>
      <c r="H238" s="140">
        <v>2411</v>
      </c>
      <c r="I238" s="141"/>
      <c r="J238" s="142">
        <f>ROUND(I238*H238,2)</f>
        <v>0</v>
      </c>
      <c r="K238" s="138" t="s">
        <v>129</v>
      </c>
      <c r="L238" s="35"/>
      <c r="M238" s="143" t="s">
        <v>3</v>
      </c>
      <c r="N238" s="144" t="s">
        <v>44</v>
      </c>
      <c r="O238" s="55"/>
      <c r="P238" s="145">
        <f>O238*H238</f>
        <v>0</v>
      </c>
      <c r="Q238" s="145">
        <v>0</v>
      </c>
      <c r="R238" s="145">
        <f>Q238*H238</f>
        <v>0</v>
      </c>
      <c r="S238" s="145">
        <v>0</v>
      </c>
      <c r="T238" s="14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47" t="s">
        <v>130</v>
      </c>
      <c r="AT238" s="147" t="s">
        <v>125</v>
      </c>
      <c r="AU238" s="147" t="s">
        <v>83</v>
      </c>
      <c r="AY238" s="19" t="s">
        <v>123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9" t="s">
        <v>81</v>
      </c>
      <c r="BK238" s="148">
        <f>ROUND(I238*H238,2)</f>
        <v>0</v>
      </c>
      <c r="BL238" s="19" t="s">
        <v>130</v>
      </c>
      <c r="BM238" s="147" t="s">
        <v>332</v>
      </c>
    </row>
    <row r="239" spans="1:65" s="2" customFormat="1" ht="19.5">
      <c r="A239" s="34"/>
      <c r="B239" s="35"/>
      <c r="C239" s="34"/>
      <c r="D239" s="149" t="s">
        <v>132</v>
      </c>
      <c r="E239" s="34"/>
      <c r="F239" s="150" t="s">
        <v>333</v>
      </c>
      <c r="G239" s="34"/>
      <c r="H239" s="34"/>
      <c r="I239" s="151"/>
      <c r="J239" s="34"/>
      <c r="K239" s="34"/>
      <c r="L239" s="35"/>
      <c r="M239" s="152"/>
      <c r="N239" s="153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132</v>
      </c>
      <c r="AU239" s="19" t="s">
        <v>83</v>
      </c>
    </row>
    <row r="240" spans="1:65" s="2" customFormat="1" ht="11.25">
      <c r="A240" s="34"/>
      <c r="B240" s="35"/>
      <c r="C240" s="34"/>
      <c r="D240" s="154" t="s">
        <v>134</v>
      </c>
      <c r="E240" s="34"/>
      <c r="F240" s="155" t="s">
        <v>334</v>
      </c>
      <c r="G240" s="34"/>
      <c r="H240" s="34"/>
      <c r="I240" s="151"/>
      <c r="J240" s="34"/>
      <c r="K240" s="34"/>
      <c r="L240" s="35"/>
      <c r="M240" s="152"/>
      <c r="N240" s="153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134</v>
      </c>
      <c r="AU240" s="19" t="s">
        <v>83</v>
      </c>
    </row>
    <row r="241" spans="1:65" s="13" customFormat="1" ht="11.25">
      <c r="B241" s="156"/>
      <c r="D241" s="149" t="s">
        <v>136</v>
      </c>
      <c r="E241" s="157" t="s">
        <v>3</v>
      </c>
      <c r="F241" s="158" t="s">
        <v>335</v>
      </c>
      <c r="H241" s="159">
        <v>2411</v>
      </c>
      <c r="I241" s="160"/>
      <c r="L241" s="156"/>
      <c r="M241" s="161"/>
      <c r="N241" s="162"/>
      <c r="O241" s="162"/>
      <c r="P241" s="162"/>
      <c r="Q241" s="162"/>
      <c r="R241" s="162"/>
      <c r="S241" s="162"/>
      <c r="T241" s="163"/>
      <c r="AT241" s="157" t="s">
        <v>136</v>
      </c>
      <c r="AU241" s="157" t="s">
        <v>83</v>
      </c>
      <c r="AV241" s="13" t="s">
        <v>83</v>
      </c>
      <c r="AW241" s="13" t="s">
        <v>35</v>
      </c>
      <c r="AX241" s="13" t="s">
        <v>81</v>
      </c>
      <c r="AY241" s="157" t="s">
        <v>123</v>
      </c>
    </row>
    <row r="242" spans="1:65" s="2" customFormat="1" ht="33" customHeight="1">
      <c r="A242" s="34"/>
      <c r="B242" s="135"/>
      <c r="C242" s="136" t="s">
        <v>336</v>
      </c>
      <c r="D242" s="136" t="s">
        <v>125</v>
      </c>
      <c r="E242" s="137" t="s">
        <v>337</v>
      </c>
      <c r="F242" s="138" t="s">
        <v>338</v>
      </c>
      <c r="G242" s="139" t="s">
        <v>210</v>
      </c>
      <c r="H242" s="140">
        <v>866</v>
      </c>
      <c r="I242" s="141"/>
      <c r="J242" s="142">
        <f>ROUND(I242*H242,2)</f>
        <v>0</v>
      </c>
      <c r="K242" s="138" t="s">
        <v>129</v>
      </c>
      <c r="L242" s="35"/>
      <c r="M242" s="143" t="s">
        <v>3</v>
      </c>
      <c r="N242" s="144" t="s">
        <v>44</v>
      </c>
      <c r="O242" s="55"/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47" t="s">
        <v>130</v>
      </c>
      <c r="AT242" s="147" t="s">
        <v>125</v>
      </c>
      <c r="AU242" s="147" t="s">
        <v>83</v>
      </c>
      <c r="AY242" s="19" t="s">
        <v>123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9" t="s">
        <v>81</v>
      </c>
      <c r="BK242" s="148">
        <f>ROUND(I242*H242,2)</f>
        <v>0</v>
      </c>
      <c r="BL242" s="19" t="s">
        <v>130</v>
      </c>
      <c r="BM242" s="147" t="s">
        <v>339</v>
      </c>
    </row>
    <row r="243" spans="1:65" s="2" customFormat="1" ht="29.25">
      <c r="A243" s="34"/>
      <c r="B243" s="35"/>
      <c r="C243" s="34"/>
      <c r="D243" s="149" t="s">
        <v>132</v>
      </c>
      <c r="E243" s="34"/>
      <c r="F243" s="150" t="s">
        <v>340</v>
      </c>
      <c r="G243" s="34"/>
      <c r="H243" s="34"/>
      <c r="I243" s="151"/>
      <c r="J243" s="34"/>
      <c r="K243" s="34"/>
      <c r="L243" s="35"/>
      <c r="M243" s="152"/>
      <c r="N243" s="153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132</v>
      </c>
      <c r="AU243" s="19" t="s">
        <v>83</v>
      </c>
    </row>
    <row r="244" spans="1:65" s="2" customFormat="1" ht="11.25">
      <c r="A244" s="34"/>
      <c r="B244" s="35"/>
      <c r="C244" s="34"/>
      <c r="D244" s="154" t="s">
        <v>134</v>
      </c>
      <c r="E244" s="34"/>
      <c r="F244" s="155" t="s">
        <v>341</v>
      </c>
      <c r="G244" s="34"/>
      <c r="H244" s="34"/>
      <c r="I244" s="151"/>
      <c r="J244" s="34"/>
      <c r="K244" s="34"/>
      <c r="L244" s="35"/>
      <c r="M244" s="152"/>
      <c r="N244" s="153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134</v>
      </c>
      <c r="AU244" s="19" t="s">
        <v>83</v>
      </c>
    </row>
    <row r="245" spans="1:65" s="13" customFormat="1" ht="11.25">
      <c r="B245" s="156"/>
      <c r="D245" s="149" t="s">
        <v>136</v>
      </c>
      <c r="E245" s="157" t="s">
        <v>3</v>
      </c>
      <c r="F245" s="158" t="s">
        <v>342</v>
      </c>
      <c r="H245" s="159">
        <v>866</v>
      </c>
      <c r="I245" s="160"/>
      <c r="L245" s="156"/>
      <c r="M245" s="161"/>
      <c r="N245" s="162"/>
      <c r="O245" s="162"/>
      <c r="P245" s="162"/>
      <c r="Q245" s="162"/>
      <c r="R245" s="162"/>
      <c r="S245" s="162"/>
      <c r="T245" s="163"/>
      <c r="AT245" s="157" t="s">
        <v>136</v>
      </c>
      <c r="AU245" s="157" t="s">
        <v>83</v>
      </c>
      <c r="AV245" s="13" t="s">
        <v>83</v>
      </c>
      <c r="AW245" s="13" t="s">
        <v>35</v>
      </c>
      <c r="AX245" s="13" t="s">
        <v>81</v>
      </c>
      <c r="AY245" s="157" t="s">
        <v>123</v>
      </c>
    </row>
    <row r="246" spans="1:65" s="2" customFormat="1" ht="24.2" customHeight="1">
      <c r="A246" s="34"/>
      <c r="B246" s="135"/>
      <c r="C246" s="136" t="s">
        <v>343</v>
      </c>
      <c r="D246" s="136" t="s">
        <v>125</v>
      </c>
      <c r="E246" s="137" t="s">
        <v>344</v>
      </c>
      <c r="F246" s="138" t="s">
        <v>345</v>
      </c>
      <c r="G246" s="139" t="s">
        <v>210</v>
      </c>
      <c r="H246" s="140">
        <v>858</v>
      </c>
      <c r="I246" s="141"/>
      <c r="J246" s="142">
        <f>ROUND(I246*H246,2)</f>
        <v>0</v>
      </c>
      <c r="K246" s="138" t="s">
        <v>129</v>
      </c>
      <c r="L246" s="35"/>
      <c r="M246" s="143" t="s">
        <v>3</v>
      </c>
      <c r="N246" s="144" t="s">
        <v>44</v>
      </c>
      <c r="O246" s="55"/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47" t="s">
        <v>130</v>
      </c>
      <c r="AT246" s="147" t="s">
        <v>125</v>
      </c>
      <c r="AU246" s="147" t="s">
        <v>83</v>
      </c>
      <c r="AY246" s="19" t="s">
        <v>123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9" t="s">
        <v>81</v>
      </c>
      <c r="BK246" s="148">
        <f>ROUND(I246*H246,2)</f>
        <v>0</v>
      </c>
      <c r="BL246" s="19" t="s">
        <v>130</v>
      </c>
      <c r="BM246" s="147" t="s">
        <v>346</v>
      </c>
    </row>
    <row r="247" spans="1:65" s="2" customFormat="1" ht="19.5">
      <c r="A247" s="34"/>
      <c r="B247" s="35"/>
      <c r="C247" s="34"/>
      <c r="D247" s="149" t="s">
        <v>132</v>
      </c>
      <c r="E247" s="34"/>
      <c r="F247" s="150" t="s">
        <v>347</v>
      </c>
      <c r="G247" s="34"/>
      <c r="H247" s="34"/>
      <c r="I247" s="151"/>
      <c r="J247" s="34"/>
      <c r="K247" s="34"/>
      <c r="L247" s="35"/>
      <c r="M247" s="152"/>
      <c r="N247" s="153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132</v>
      </c>
      <c r="AU247" s="19" t="s">
        <v>83</v>
      </c>
    </row>
    <row r="248" spans="1:65" s="2" customFormat="1" ht="11.25">
      <c r="A248" s="34"/>
      <c r="B248" s="35"/>
      <c r="C248" s="34"/>
      <c r="D248" s="154" t="s">
        <v>134</v>
      </c>
      <c r="E248" s="34"/>
      <c r="F248" s="155" t="s">
        <v>348</v>
      </c>
      <c r="G248" s="34"/>
      <c r="H248" s="34"/>
      <c r="I248" s="151"/>
      <c r="J248" s="34"/>
      <c r="K248" s="34"/>
      <c r="L248" s="35"/>
      <c r="M248" s="152"/>
      <c r="N248" s="153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134</v>
      </c>
      <c r="AU248" s="19" t="s">
        <v>83</v>
      </c>
    </row>
    <row r="249" spans="1:65" s="13" customFormat="1" ht="11.25">
      <c r="B249" s="156"/>
      <c r="D249" s="149" t="s">
        <v>136</v>
      </c>
      <c r="E249" s="157" t="s">
        <v>3</v>
      </c>
      <c r="F249" s="158" t="s">
        <v>321</v>
      </c>
      <c r="H249" s="159">
        <v>858</v>
      </c>
      <c r="I249" s="160"/>
      <c r="L249" s="156"/>
      <c r="M249" s="161"/>
      <c r="N249" s="162"/>
      <c r="O249" s="162"/>
      <c r="P249" s="162"/>
      <c r="Q249" s="162"/>
      <c r="R249" s="162"/>
      <c r="S249" s="162"/>
      <c r="T249" s="163"/>
      <c r="AT249" s="157" t="s">
        <v>136</v>
      </c>
      <c r="AU249" s="157" t="s">
        <v>83</v>
      </c>
      <c r="AV249" s="13" t="s">
        <v>83</v>
      </c>
      <c r="AW249" s="13" t="s">
        <v>35</v>
      </c>
      <c r="AX249" s="13" t="s">
        <v>81</v>
      </c>
      <c r="AY249" s="157" t="s">
        <v>123</v>
      </c>
    </row>
    <row r="250" spans="1:65" s="2" customFormat="1" ht="33" customHeight="1">
      <c r="A250" s="34"/>
      <c r="B250" s="135"/>
      <c r="C250" s="136" t="s">
        <v>349</v>
      </c>
      <c r="D250" s="136" t="s">
        <v>125</v>
      </c>
      <c r="E250" s="137" t="s">
        <v>350</v>
      </c>
      <c r="F250" s="138" t="s">
        <v>351</v>
      </c>
      <c r="G250" s="139" t="s">
        <v>210</v>
      </c>
      <c r="H250" s="140">
        <v>874</v>
      </c>
      <c r="I250" s="141"/>
      <c r="J250" s="142">
        <f>ROUND(I250*H250,2)</f>
        <v>0</v>
      </c>
      <c r="K250" s="138" t="s">
        <v>129</v>
      </c>
      <c r="L250" s="35"/>
      <c r="M250" s="143" t="s">
        <v>3</v>
      </c>
      <c r="N250" s="144" t="s">
        <v>44</v>
      </c>
      <c r="O250" s="55"/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47" t="s">
        <v>130</v>
      </c>
      <c r="AT250" s="147" t="s">
        <v>125</v>
      </c>
      <c r="AU250" s="147" t="s">
        <v>83</v>
      </c>
      <c r="AY250" s="19" t="s">
        <v>123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9" t="s">
        <v>81</v>
      </c>
      <c r="BK250" s="148">
        <f>ROUND(I250*H250,2)</f>
        <v>0</v>
      </c>
      <c r="BL250" s="19" t="s">
        <v>130</v>
      </c>
      <c r="BM250" s="147" t="s">
        <v>352</v>
      </c>
    </row>
    <row r="251" spans="1:65" s="2" customFormat="1" ht="29.25">
      <c r="A251" s="34"/>
      <c r="B251" s="35"/>
      <c r="C251" s="34"/>
      <c r="D251" s="149" t="s">
        <v>132</v>
      </c>
      <c r="E251" s="34"/>
      <c r="F251" s="150" t="s">
        <v>353</v>
      </c>
      <c r="G251" s="34"/>
      <c r="H251" s="34"/>
      <c r="I251" s="151"/>
      <c r="J251" s="34"/>
      <c r="K251" s="34"/>
      <c r="L251" s="35"/>
      <c r="M251" s="152"/>
      <c r="N251" s="153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132</v>
      </c>
      <c r="AU251" s="19" t="s">
        <v>83</v>
      </c>
    </row>
    <row r="252" spans="1:65" s="2" customFormat="1" ht="11.25">
      <c r="A252" s="34"/>
      <c r="B252" s="35"/>
      <c r="C252" s="34"/>
      <c r="D252" s="154" t="s">
        <v>134</v>
      </c>
      <c r="E252" s="34"/>
      <c r="F252" s="155" t="s">
        <v>354</v>
      </c>
      <c r="G252" s="34"/>
      <c r="H252" s="34"/>
      <c r="I252" s="151"/>
      <c r="J252" s="34"/>
      <c r="K252" s="34"/>
      <c r="L252" s="35"/>
      <c r="M252" s="152"/>
      <c r="N252" s="153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134</v>
      </c>
      <c r="AU252" s="19" t="s">
        <v>83</v>
      </c>
    </row>
    <row r="253" spans="1:65" s="13" customFormat="1" ht="11.25">
      <c r="B253" s="156"/>
      <c r="D253" s="149" t="s">
        <v>136</v>
      </c>
      <c r="E253" s="157" t="s">
        <v>3</v>
      </c>
      <c r="F253" s="158" t="s">
        <v>355</v>
      </c>
      <c r="H253" s="159">
        <v>874</v>
      </c>
      <c r="I253" s="160"/>
      <c r="L253" s="156"/>
      <c r="M253" s="161"/>
      <c r="N253" s="162"/>
      <c r="O253" s="162"/>
      <c r="P253" s="162"/>
      <c r="Q253" s="162"/>
      <c r="R253" s="162"/>
      <c r="S253" s="162"/>
      <c r="T253" s="163"/>
      <c r="AT253" s="157" t="s">
        <v>136</v>
      </c>
      <c r="AU253" s="157" t="s">
        <v>83</v>
      </c>
      <c r="AV253" s="13" t="s">
        <v>83</v>
      </c>
      <c r="AW253" s="13" t="s">
        <v>35</v>
      </c>
      <c r="AX253" s="13" t="s">
        <v>81</v>
      </c>
      <c r="AY253" s="157" t="s">
        <v>123</v>
      </c>
    </row>
    <row r="254" spans="1:65" s="2" customFormat="1" ht="24.2" customHeight="1">
      <c r="A254" s="34"/>
      <c r="B254" s="135"/>
      <c r="C254" s="136" t="s">
        <v>356</v>
      </c>
      <c r="D254" s="136" t="s">
        <v>125</v>
      </c>
      <c r="E254" s="137" t="s">
        <v>357</v>
      </c>
      <c r="F254" s="138" t="s">
        <v>358</v>
      </c>
      <c r="G254" s="139" t="s">
        <v>210</v>
      </c>
      <c r="H254" s="140">
        <v>2.8</v>
      </c>
      <c r="I254" s="141"/>
      <c r="J254" s="142">
        <f>ROUND(I254*H254,2)</f>
        <v>0</v>
      </c>
      <c r="K254" s="138" t="s">
        <v>129</v>
      </c>
      <c r="L254" s="35"/>
      <c r="M254" s="143" t="s">
        <v>3</v>
      </c>
      <c r="N254" s="144" t="s">
        <v>44</v>
      </c>
      <c r="O254" s="55"/>
      <c r="P254" s="145">
        <f>O254*H254</f>
        <v>0</v>
      </c>
      <c r="Q254" s="145">
        <v>8.9219999999999994E-2</v>
      </c>
      <c r="R254" s="145">
        <f>Q254*H254</f>
        <v>0.24981599999999995</v>
      </c>
      <c r="S254" s="145">
        <v>0</v>
      </c>
      <c r="T254" s="14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47" t="s">
        <v>130</v>
      </c>
      <c r="AT254" s="147" t="s">
        <v>125</v>
      </c>
      <c r="AU254" s="147" t="s">
        <v>83</v>
      </c>
      <c r="AY254" s="19" t="s">
        <v>123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9" t="s">
        <v>81</v>
      </c>
      <c r="BK254" s="148">
        <f>ROUND(I254*H254,2)</f>
        <v>0</v>
      </c>
      <c r="BL254" s="19" t="s">
        <v>130</v>
      </c>
      <c r="BM254" s="147" t="s">
        <v>359</v>
      </c>
    </row>
    <row r="255" spans="1:65" s="2" customFormat="1" ht="48.75">
      <c r="A255" s="34"/>
      <c r="B255" s="35"/>
      <c r="C255" s="34"/>
      <c r="D255" s="149" t="s">
        <v>132</v>
      </c>
      <c r="E255" s="34"/>
      <c r="F255" s="150" t="s">
        <v>360</v>
      </c>
      <c r="G255" s="34"/>
      <c r="H255" s="34"/>
      <c r="I255" s="151"/>
      <c r="J255" s="34"/>
      <c r="K255" s="34"/>
      <c r="L255" s="35"/>
      <c r="M255" s="152"/>
      <c r="N255" s="153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132</v>
      </c>
      <c r="AU255" s="19" t="s">
        <v>83</v>
      </c>
    </row>
    <row r="256" spans="1:65" s="2" customFormat="1" ht="11.25">
      <c r="A256" s="34"/>
      <c r="B256" s="35"/>
      <c r="C256" s="34"/>
      <c r="D256" s="154" t="s">
        <v>134</v>
      </c>
      <c r="E256" s="34"/>
      <c r="F256" s="155" t="s">
        <v>361</v>
      </c>
      <c r="G256" s="34"/>
      <c r="H256" s="34"/>
      <c r="I256" s="151"/>
      <c r="J256" s="34"/>
      <c r="K256" s="34"/>
      <c r="L256" s="35"/>
      <c r="M256" s="152"/>
      <c r="N256" s="153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134</v>
      </c>
      <c r="AU256" s="19" t="s">
        <v>83</v>
      </c>
    </row>
    <row r="257" spans="1:65" s="13" customFormat="1" ht="11.25">
      <c r="B257" s="156"/>
      <c r="D257" s="149" t="s">
        <v>136</v>
      </c>
      <c r="E257" s="157" t="s">
        <v>3</v>
      </c>
      <c r="F257" s="158" t="s">
        <v>362</v>
      </c>
      <c r="H257" s="159">
        <v>2.8</v>
      </c>
      <c r="I257" s="160"/>
      <c r="L257" s="156"/>
      <c r="M257" s="161"/>
      <c r="N257" s="162"/>
      <c r="O257" s="162"/>
      <c r="P257" s="162"/>
      <c r="Q257" s="162"/>
      <c r="R257" s="162"/>
      <c r="S257" s="162"/>
      <c r="T257" s="163"/>
      <c r="AT257" s="157" t="s">
        <v>136</v>
      </c>
      <c r="AU257" s="157" t="s">
        <v>83</v>
      </c>
      <c r="AV257" s="13" t="s">
        <v>83</v>
      </c>
      <c r="AW257" s="13" t="s">
        <v>35</v>
      </c>
      <c r="AX257" s="13" t="s">
        <v>73</v>
      </c>
      <c r="AY257" s="157" t="s">
        <v>123</v>
      </c>
    </row>
    <row r="258" spans="1:65" s="14" customFormat="1" ht="11.25">
      <c r="B258" s="164"/>
      <c r="D258" s="149" t="s">
        <v>136</v>
      </c>
      <c r="E258" s="165" t="s">
        <v>3</v>
      </c>
      <c r="F258" s="166" t="s">
        <v>144</v>
      </c>
      <c r="H258" s="167">
        <v>2.8</v>
      </c>
      <c r="I258" s="168"/>
      <c r="L258" s="164"/>
      <c r="M258" s="169"/>
      <c r="N258" s="170"/>
      <c r="O258" s="170"/>
      <c r="P258" s="170"/>
      <c r="Q258" s="170"/>
      <c r="R258" s="170"/>
      <c r="S258" s="170"/>
      <c r="T258" s="171"/>
      <c r="AT258" s="165" t="s">
        <v>136</v>
      </c>
      <c r="AU258" s="165" t="s">
        <v>83</v>
      </c>
      <c r="AV258" s="14" t="s">
        <v>130</v>
      </c>
      <c r="AW258" s="14" t="s">
        <v>35</v>
      </c>
      <c r="AX258" s="14" t="s">
        <v>81</v>
      </c>
      <c r="AY258" s="165" t="s">
        <v>123</v>
      </c>
    </row>
    <row r="259" spans="1:65" s="2" customFormat="1" ht="24.2" customHeight="1">
      <c r="A259" s="34"/>
      <c r="B259" s="135"/>
      <c r="C259" s="173" t="s">
        <v>363</v>
      </c>
      <c r="D259" s="173" t="s">
        <v>201</v>
      </c>
      <c r="E259" s="174" t="s">
        <v>364</v>
      </c>
      <c r="F259" s="175" t="s">
        <v>365</v>
      </c>
      <c r="G259" s="176" t="s">
        <v>210</v>
      </c>
      <c r="H259" s="177">
        <v>2.8839999999999999</v>
      </c>
      <c r="I259" s="178"/>
      <c r="J259" s="179">
        <f>ROUND(I259*H259,2)</f>
        <v>0</v>
      </c>
      <c r="K259" s="175" t="s">
        <v>129</v>
      </c>
      <c r="L259" s="180"/>
      <c r="M259" s="181" t="s">
        <v>3</v>
      </c>
      <c r="N259" s="182" t="s">
        <v>44</v>
      </c>
      <c r="O259" s="55"/>
      <c r="P259" s="145">
        <f>O259*H259</f>
        <v>0</v>
      </c>
      <c r="Q259" s="145">
        <v>0.13100000000000001</v>
      </c>
      <c r="R259" s="145">
        <f>Q259*H259</f>
        <v>0.37780400000000003</v>
      </c>
      <c r="S259" s="145">
        <v>0</v>
      </c>
      <c r="T259" s="14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47" t="s">
        <v>184</v>
      </c>
      <c r="AT259" s="147" t="s">
        <v>201</v>
      </c>
      <c r="AU259" s="147" t="s">
        <v>83</v>
      </c>
      <c r="AY259" s="19" t="s">
        <v>123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9" t="s">
        <v>81</v>
      </c>
      <c r="BK259" s="148">
        <f>ROUND(I259*H259,2)</f>
        <v>0</v>
      </c>
      <c r="BL259" s="19" t="s">
        <v>130</v>
      </c>
      <c r="BM259" s="147" t="s">
        <v>366</v>
      </c>
    </row>
    <row r="260" spans="1:65" s="2" customFormat="1" ht="11.25">
      <c r="A260" s="34"/>
      <c r="B260" s="35"/>
      <c r="C260" s="34"/>
      <c r="D260" s="149" t="s">
        <v>132</v>
      </c>
      <c r="E260" s="34"/>
      <c r="F260" s="150" t="s">
        <v>365</v>
      </c>
      <c r="G260" s="34"/>
      <c r="H260" s="34"/>
      <c r="I260" s="151"/>
      <c r="J260" s="34"/>
      <c r="K260" s="34"/>
      <c r="L260" s="35"/>
      <c r="M260" s="152"/>
      <c r="N260" s="153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132</v>
      </c>
      <c r="AU260" s="19" t="s">
        <v>83</v>
      </c>
    </row>
    <row r="261" spans="1:65" s="2" customFormat="1" ht="19.5">
      <c r="A261" s="34"/>
      <c r="B261" s="35"/>
      <c r="C261" s="34"/>
      <c r="D261" s="149" t="s">
        <v>164</v>
      </c>
      <c r="E261" s="34"/>
      <c r="F261" s="172" t="s">
        <v>367</v>
      </c>
      <c r="G261" s="34"/>
      <c r="H261" s="34"/>
      <c r="I261" s="151"/>
      <c r="J261" s="34"/>
      <c r="K261" s="34"/>
      <c r="L261" s="35"/>
      <c r="M261" s="152"/>
      <c r="N261" s="153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164</v>
      </c>
      <c r="AU261" s="19" t="s">
        <v>83</v>
      </c>
    </row>
    <row r="262" spans="1:65" s="13" customFormat="1" ht="11.25">
      <c r="B262" s="156"/>
      <c r="D262" s="149" t="s">
        <v>136</v>
      </c>
      <c r="E262" s="157" t="s">
        <v>3</v>
      </c>
      <c r="F262" s="158" t="s">
        <v>362</v>
      </c>
      <c r="H262" s="159">
        <v>2.8</v>
      </c>
      <c r="I262" s="160"/>
      <c r="L262" s="156"/>
      <c r="M262" s="161"/>
      <c r="N262" s="162"/>
      <c r="O262" s="162"/>
      <c r="P262" s="162"/>
      <c r="Q262" s="162"/>
      <c r="R262" s="162"/>
      <c r="S262" s="162"/>
      <c r="T262" s="163"/>
      <c r="AT262" s="157" t="s">
        <v>136</v>
      </c>
      <c r="AU262" s="157" t="s">
        <v>83</v>
      </c>
      <c r="AV262" s="13" t="s">
        <v>83</v>
      </c>
      <c r="AW262" s="13" t="s">
        <v>35</v>
      </c>
      <c r="AX262" s="13" t="s">
        <v>73</v>
      </c>
      <c r="AY262" s="157" t="s">
        <v>123</v>
      </c>
    </row>
    <row r="263" spans="1:65" s="14" customFormat="1" ht="11.25">
      <c r="B263" s="164"/>
      <c r="D263" s="149" t="s">
        <v>136</v>
      </c>
      <c r="E263" s="165" t="s">
        <v>3</v>
      </c>
      <c r="F263" s="166" t="s">
        <v>144</v>
      </c>
      <c r="H263" s="167">
        <v>2.8</v>
      </c>
      <c r="I263" s="168"/>
      <c r="L263" s="164"/>
      <c r="M263" s="169"/>
      <c r="N263" s="170"/>
      <c r="O263" s="170"/>
      <c r="P263" s="170"/>
      <c r="Q263" s="170"/>
      <c r="R263" s="170"/>
      <c r="S263" s="170"/>
      <c r="T263" s="171"/>
      <c r="AT263" s="165" t="s">
        <v>136</v>
      </c>
      <c r="AU263" s="165" t="s">
        <v>83</v>
      </c>
      <c r="AV263" s="14" t="s">
        <v>130</v>
      </c>
      <c r="AW263" s="14" t="s">
        <v>35</v>
      </c>
      <c r="AX263" s="14" t="s">
        <v>81</v>
      </c>
      <c r="AY263" s="165" t="s">
        <v>123</v>
      </c>
    </row>
    <row r="264" spans="1:65" s="13" customFormat="1" ht="11.25">
      <c r="B264" s="156"/>
      <c r="D264" s="149" t="s">
        <v>136</v>
      </c>
      <c r="F264" s="158" t="s">
        <v>368</v>
      </c>
      <c r="H264" s="159">
        <v>2.8839999999999999</v>
      </c>
      <c r="I264" s="160"/>
      <c r="L264" s="156"/>
      <c r="M264" s="161"/>
      <c r="N264" s="162"/>
      <c r="O264" s="162"/>
      <c r="P264" s="162"/>
      <c r="Q264" s="162"/>
      <c r="R264" s="162"/>
      <c r="S264" s="162"/>
      <c r="T264" s="163"/>
      <c r="AT264" s="157" t="s">
        <v>136</v>
      </c>
      <c r="AU264" s="157" t="s">
        <v>83</v>
      </c>
      <c r="AV264" s="13" t="s">
        <v>83</v>
      </c>
      <c r="AW264" s="13" t="s">
        <v>4</v>
      </c>
      <c r="AX264" s="13" t="s">
        <v>81</v>
      </c>
      <c r="AY264" s="157" t="s">
        <v>123</v>
      </c>
    </row>
    <row r="265" spans="1:65" s="2" customFormat="1" ht="33" customHeight="1">
      <c r="A265" s="34"/>
      <c r="B265" s="135"/>
      <c r="C265" s="136" t="s">
        <v>369</v>
      </c>
      <c r="D265" s="136" t="s">
        <v>125</v>
      </c>
      <c r="E265" s="137" t="s">
        <v>370</v>
      </c>
      <c r="F265" s="138" t="s">
        <v>371</v>
      </c>
      <c r="G265" s="139" t="s">
        <v>210</v>
      </c>
      <c r="H265" s="140">
        <v>729</v>
      </c>
      <c r="I265" s="141"/>
      <c r="J265" s="142">
        <f>ROUND(I265*H265,2)</f>
        <v>0</v>
      </c>
      <c r="K265" s="138" t="s">
        <v>129</v>
      </c>
      <c r="L265" s="35"/>
      <c r="M265" s="143" t="s">
        <v>3</v>
      </c>
      <c r="N265" s="144" t="s">
        <v>44</v>
      </c>
      <c r="O265" s="55"/>
      <c r="P265" s="145">
        <f>O265*H265</f>
        <v>0</v>
      </c>
      <c r="Q265" s="145">
        <v>8.9219999999999994E-2</v>
      </c>
      <c r="R265" s="145">
        <f>Q265*H265</f>
        <v>65.04137999999999</v>
      </c>
      <c r="S265" s="145">
        <v>0</v>
      </c>
      <c r="T265" s="14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47" t="s">
        <v>130</v>
      </c>
      <c r="AT265" s="147" t="s">
        <v>125</v>
      </c>
      <c r="AU265" s="147" t="s">
        <v>83</v>
      </c>
      <c r="AY265" s="19" t="s">
        <v>123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9" t="s">
        <v>81</v>
      </c>
      <c r="BK265" s="148">
        <f>ROUND(I265*H265,2)</f>
        <v>0</v>
      </c>
      <c r="BL265" s="19" t="s">
        <v>130</v>
      </c>
      <c r="BM265" s="147" t="s">
        <v>372</v>
      </c>
    </row>
    <row r="266" spans="1:65" s="2" customFormat="1" ht="48.75">
      <c r="A266" s="34"/>
      <c r="B266" s="35"/>
      <c r="C266" s="34"/>
      <c r="D266" s="149" t="s">
        <v>132</v>
      </c>
      <c r="E266" s="34"/>
      <c r="F266" s="150" t="s">
        <v>373</v>
      </c>
      <c r="G266" s="34"/>
      <c r="H266" s="34"/>
      <c r="I266" s="151"/>
      <c r="J266" s="34"/>
      <c r="K266" s="34"/>
      <c r="L266" s="35"/>
      <c r="M266" s="152"/>
      <c r="N266" s="153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132</v>
      </c>
      <c r="AU266" s="19" t="s">
        <v>83</v>
      </c>
    </row>
    <row r="267" spans="1:65" s="2" customFormat="1" ht="11.25">
      <c r="A267" s="34"/>
      <c r="B267" s="35"/>
      <c r="C267" s="34"/>
      <c r="D267" s="154" t="s">
        <v>134</v>
      </c>
      <c r="E267" s="34"/>
      <c r="F267" s="155" t="s">
        <v>374</v>
      </c>
      <c r="G267" s="34"/>
      <c r="H267" s="34"/>
      <c r="I267" s="151"/>
      <c r="J267" s="34"/>
      <c r="K267" s="34"/>
      <c r="L267" s="35"/>
      <c r="M267" s="152"/>
      <c r="N267" s="153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134</v>
      </c>
      <c r="AU267" s="19" t="s">
        <v>83</v>
      </c>
    </row>
    <row r="268" spans="1:65" s="13" customFormat="1" ht="11.25">
      <c r="B268" s="156"/>
      <c r="D268" s="149" t="s">
        <v>136</v>
      </c>
      <c r="E268" s="157" t="s">
        <v>3</v>
      </c>
      <c r="F268" s="158" t="s">
        <v>375</v>
      </c>
      <c r="H268" s="159">
        <v>729</v>
      </c>
      <c r="I268" s="160"/>
      <c r="L268" s="156"/>
      <c r="M268" s="161"/>
      <c r="N268" s="162"/>
      <c r="O268" s="162"/>
      <c r="P268" s="162"/>
      <c r="Q268" s="162"/>
      <c r="R268" s="162"/>
      <c r="S268" s="162"/>
      <c r="T268" s="163"/>
      <c r="AT268" s="157" t="s">
        <v>136</v>
      </c>
      <c r="AU268" s="157" t="s">
        <v>83</v>
      </c>
      <c r="AV268" s="13" t="s">
        <v>83</v>
      </c>
      <c r="AW268" s="13" t="s">
        <v>35</v>
      </c>
      <c r="AX268" s="13" t="s">
        <v>81</v>
      </c>
      <c r="AY268" s="157" t="s">
        <v>123</v>
      </c>
    </row>
    <row r="269" spans="1:65" s="2" customFormat="1" ht="24.2" customHeight="1">
      <c r="A269" s="34"/>
      <c r="B269" s="135"/>
      <c r="C269" s="173" t="s">
        <v>376</v>
      </c>
      <c r="D269" s="173" t="s">
        <v>201</v>
      </c>
      <c r="E269" s="174" t="s">
        <v>377</v>
      </c>
      <c r="F269" s="175" t="s">
        <v>378</v>
      </c>
      <c r="G269" s="176" t="s">
        <v>210</v>
      </c>
      <c r="H269" s="177">
        <v>736.29</v>
      </c>
      <c r="I269" s="178"/>
      <c r="J269" s="179">
        <f>ROUND(I269*H269,2)</f>
        <v>0</v>
      </c>
      <c r="K269" s="175" t="s">
        <v>129</v>
      </c>
      <c r="L269" s="180"/>
      <c r="M269" s="181" t="s">
        <v>3</v>
      </c>
      <c r="N269" s="182" t="s">
        <v>44</v>
      </c>
      <c r="O269" s="55"/>
      <c r="P269" s="145">
        <f>O269*H269</f>
        <v>0</v>
      </c>
      <c r="Q269" s="145">
        <v>0.13200000000000001</v>
      </c>
      <c r="R269" s="145">
        <f>Q269*H269</f>
        <v>97.190280000000001</v>
      </c>
      <c r="S269" s="145">
        <v>0</v>
      </c>
      <c r="T269" s="14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47" t="s">
        <v>184</v>
      </c>
      <c r="AT269" s="147" t="s">
        <v>201</v>
      </c>
      <c r="AU269" s="147" t="s">
        <v>83</v>
      </c>
      <c r="AY269" s="19" t="s">
        <v>123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9" t="s">
        <v>81</v>
      </c>
      <c r="BK269" s="148">
        <f>ROUND(I269*H269,2)</f>
        <v>0</v>
      </c>
      <c r="BL269" s="19" t="s">
        <v>130</v>
      </c>
      <c r="BM269" s="147" t="s">
        <v>379</v>
      </c>
    </row>
    <row r="270" spans="1:65" s="2" customFormat="1" ht="11.25">
      <c r="A270" s="34"/>
      <c r="B270" s="35"/>
      <c r="C270" s="34"/>
      <c r="D270" s="149" t="s">
        <v>132</v>
      </c>
      <c r="E270" s="34"/>
      <c r="F270" s="150" t="s">
        <v>378</v>
      </c>
      <c r="G270" s="34"/>
      <c r="H270" s="34"/>
      <c r="I270" s="151"/>
      <c r="J270" s="34"/>
      <c r="K270" s="34"/>
      <c r="L270" s="35"/>
      <c r="M270" s="152"/>
      <c r="N270" s="153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132</v>
      </c>
      <c r="AU270" s="19" t="s">
        <v>83</v>
      </c>
    </row>
    <row r="271" spans="1:65" s="13" customFormat="1" ht="11.25">
      <c r="B271" s="156"/>
      <c r="D271" s="149" t="s">
        <v>136</v>
      </c>
      <c r="E271" s="157" t="s">
        <v>3</v>
      </c>
      <c r="F271" s="158" t="s">
        <v>375</v>
      </c>
      <c r="H271" s="159">
        <v>729</v>
      </c>
      <c r="I271" s="160"/>
      <c r="L271" s="156"/>
      <c r="M271" s="161"/>
      <c r="N271" s="162"/>
      <c r="O271" s="162"/>
      <c r="P271" s="162"/>
      <c r="Q271" s="162"/>
      <c r="R271" s="162"/>
      <c r="S271" s="162"/>
      <c r="T271" s="163"/>
      <c r="AT271" s="157" t="s">
        <v>136</v>
      </c>
      <c r="AU271" s="157" t="s">
        <v>83</v>
      </c>
      <c r="AV271" s="13" t="s">
        <v>83</v>
      </c>
      <c r="AW271" s="13" t="s">
        <v>35</v>
      </c>
      <c r="AX271" s="13" t="s">
        <v>81</v>
      </c>
      <c r="AY271" s="157" t="s">
        <v>123</v>
      </c>
    </row>
    <row r="272" spans="1:65" s="13" customFormat="1" ht="11.25">
      <c r="B272" s="156"/>
      <c r="D272" s="149" t="s">
        <v>136</v>
      </c>
      <c r="F272" s="158" t="s">
        <v>380</v>
      </c>
      <c r="H272" s="159">
        <v>736.29</v>
      </c>
      <c r="I272" s="160"/>
      <c r="L272" s="156"/>
      <c r="M272" s="161"/>
      <c r="N272" s="162"/>
      <c r="O272" s="162"/>
      <c r="P272" s="162"/>
      <c r="Q272" s="162"/>
      <c r="R272" s="162"/>
      <c r="S272" s="162"/>
      <c r="T272" s="163"/>
      <c r="AT272" s="157" t="s">
        <v>136</v>
      </c>
      <c r="AU272" s="157" t="s">
        <v>83</v>
      </c>
      <c r="AV272" s="13" t="s">
        <v>83</v>
      </c>
      <c r="AW272" s="13" t="s">
        <v>4</v>
      </c>
      <c r="AX272" s="13" t="s">
        <v>81</v>
      </c>
      <c r="AY272" s="157" t="s">
        <v>123</v>
      </c>
    </row>
    <row r="273" spans="1:65" s="2" customFormat="1" ht="24.2" customHeight="1">
      <c r="A273" s="34"/>
      <c r="B273" s="135"/>
      <c r="C273" s="136" t="s">
        <v>381</v>
      </c>
      <c r="D273" s="136" t="s">
        <v>125</v>
      </c>
      <c r="E273" s="137" t="s">
        <v>382</v>
      </c>
      <c r="F273" s="138" t="s">
        <v>383</v>
      </c>
      <c r="G273" s="139" t="s">
        <v>210</v>
      </c>
      <c r="H273" s="140">
        <v>487.2</v>
      </c>
      <c r="I273" s="141"/>
      <c r="J273" s="142">
        <f>ROUND(I273*H273,2)</f>
        <v>0</v>
      </c>
      <c r="K273" s="138" t="s">
        <v>129</v>
      </c>
      <c r="L273" s="35"/>
      <c r="M273" s="143" t="s">
        <v>3</v>
      </c>
      <c r="N273" s="144" t="s">
        <v>44</v>
      </c>
      <c r="O273" s="55"/>
      <c r="P273" s="145">
        <f>O273*H273</f>
        <v>0</v>
      </c>
      <c r="Q273" s="145">
        <v>0.11162</v>
      </c>
      <c r="R273" s="145">
        <f>Q273*H273</f>
        <v>54.381263999999994</v>
      </c>
      <c r="S273" s="145">
        <v>0</v>
      </c>
      <c r="T273" s="14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47" t="s">
        <v>130</v>
      </c>
      <c r="AT273" s="147" t="s">
        <v>125</v>
      </c>
      <c r="AU273" s="147" t="s">
        <v>83</v>
      </c>
      <c r="AY273" s="19" t="s">
        <v>123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9" t="s">
        <v>81</v>
      </c>
      <c r="BK273" s="148">
        <f>ROUND(I273*H273,2)</f>
        <v>0</v>
      </c>
      <c r="BL273" s="19" t="s">
        <v>130</v>
      </c>
      <c r="BM273" s="147" t="s">
        <v>384</v>
      </c>
    </row>
    <row r="274" spans="1:65" s="2" customFormat="1" ht="48.75">
      <c r="A274" s="34"/>
      <c r="B274" s="35"/>
      <c r="C274" s="34"/>
      <c r="D274" s="149" t="s">
        <v>132</v>
      </c>
      <c r="E274" s="34"/>
      <c r="F274" s="150" t="s">
        <v>385</v>
      </c>
      <c r="G274" s="34"/>
      <c r="H274" s="34"/>
      <c r="I274" s="151"/>
      <c r="J274" s="34"/>
      <c r="K274" s="34"/>
      <c r="L274" s="35"/>
      <c r="M274" s="152"/>
      <c r="N274" s="153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132</v>
      </c>
      <c r="AU274" s="19" t="s">
        <v>83</v>
      </c>
    </row>
    <row r="275" spans="1:65" s="2" customFormat="1" ht="11.25">
      <c r="A275" s="34"/>
      <c r="B275" s="35"/>
      <c r="C275" s="34"/>
      <c r="D275" s="154" t="s">
        <v>134</v>
      </c>
      <c r="E275" s="34"/>
      <c r="F275" s="155" t="s">
        <v>386</v>
      </c>
      <c r="G275" s="34"/>
      <c r="H275" s="34"/>
      <c r="I275" s="151"/>
      <c r="J275" s="34"/>
      <c r="K275" s="34"/>
      <c r="L275" s="35"/>
      <c r="M275" s="152"/>
      <c r="N275" s="153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134</v>
      </c>
      <c r="AU275" s="19" t="s">
        <v>83</v>
      </c>
    </row>
    <row r="276" spans="1:65" s="13" customFormat="1" ht="11.25">
      <c r="B276" s="156"/>
      <c r="D276" s="149" t="s">
        <v>136</v>
      </c>
      <c r="E276" s="157" t="s">
        <v>3</v>
      </c>
      <c r="F276" s="158" t="s">
        <v>387</v>
      </c>
      <c r="H276" s="159">
        <v>487.2</v>
      </c>
      <c r="I276" s="160"/>
      <c r="L276" s="156"/>
      <c r="M276" s="161"/>
      <c r="N276" s="162"/>
      <c r="O276" s="162"/>
      <c r="P276" s="162"/>
      <c r="Q276" s="162"/>
      <c r="R276" s="162"/>
      <c r="S276" s="162"/>
      <c r="T276" s="163"/>
      <c r="AT276" s="157" t="s">
        <v>136</v>
      </c>
      <c r="AU276" s="157" t="s">
        <v>83</v>
      </c>
      <c r="AV276" s="13" t="s">
        <v>83</v>
      </c>
      <c r="AW276" s="13" t="s">
        <v>35</v>
      </c>
      <c r="AX276" s="13" t="s">
        <v>73</v>
      </c>
      <c r="AY276" s="157" t="s">
        <v>123</v>
      </c>
    </row>
    <row r="277" spans="1:65" s="14" customFormat="1" ht="11.25">
      <c r="B277" s="164"/>
      <c r="D277" s="149" t="s">
        <v>136</v>
      </c>
      <c r="E277" s="165" t="s">
        <v>3</v>
      </c>
      <c r="F277" s="166" t="s">
        <v>144</v>
      </c>
      <c r="H277" s="167">
        <v>487.2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5" t="s">
        <v>136</v>
      </c>
      <c r="AU277" s="165" t="s">
        <v>83</v>
      </c>
      <c r="AV277" s="14" t="s">
        <v>130</v>
      </c>
      <c r="AW277" s="14" t="s">
        <v>35</v>
      </c>
      <c r="AX277" s="14" t="s">
        <v>81</v>
      </c>
      <c r="AY277" s="165" t="s">
        <v>123</v>
      </c>
    </row>
    <row r="278" spans="1:65" s="2" customFormat="1" ht="24.2" customHeight="1">
      <c r="A278" s="34"/>
      <c r="B278" s="135"/>
      <c r="C278" s="173" t="s">
        <v>388</v>
      </c>
      <c r="D278" s="173" t="s">
        <v>201</v>
      </c>
      <c r="E278" s="174" t="s">
        <v>389</v>
      </c>
      <c r="F278" s="175" t="s">
        <v>390</v>
      </c>
      <c r="G278" s="176" t="s">
        <v>210</v>
      </c>
      <c r="H278" s="177">
        <v>90.64</v>
      </c>
      <c r="I278" s="178"/>
      <c r="J278" s="179">
        <f>ROUND(I278*H278,2)</f>
        <v>0</v>
      </c>
      <c r="K278" s="175" t="s">
        <v>129</v>
      </c>
      <c r="L278" s="180"/>
      <c r="M278" s="181" t="s">
        <v>3</v>
      </c>
      <c r="N278" s="182" t="s">
        <v>44</v>
      </c>
      <c r="O278" s="55"/>
      <c r="P278" s="145">
        <f>O278*H278</f>
        <v>0</v>
      </c>
      <c r="Q278" s="145">
        <v>0.17499999999999999</v>
      </c>
      <c r="R278" s="145">
        <f>Q278*H278</f>
        <v>15.861999999999998</v>
      </c>
      <c r="S278" s="145">
        <v>0</v>
      </c>
      <c r="T278" s="14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47" t="s">
        <v>184</v>
      </c>
      <c r="AT278" s="147" t="s">
        <v>201</v>
      </c>
      <c r="AU278" s="147" t="s">
        <v>83</v>
      </c>
      <c r="AY278" s="19" t="s">
        <v>123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9" t="s">
        <v>81</v>
      </c>
      <c r="BK278" s="148">
        <f>ROUND(I278*H278,2)</f>
        <v>0</v>
      </c>
      <c r="BL278" s="19" t="s">
        <v>130</v>
      </c>
      <c r="BM278" s="147" t="s">
        <v>391</v>
      </c>
    </row>
    <row r="279" spans="1:65" s="2" customFormat="1" ht="11.25">
      <c r="A279" s="34"/>
      <c r="B279" s="35"/>
      <c r="C279" s="34"/>
      <c r="D279" s="149" t="s">
        <v>132</v>
      </c>
      <c r="E279" s="34"/>
      <c r="F279" s="150" t="s">
        <v>390</v>
      </c>
      <c r="G279" s="34"/>
      <c r="H279" s="34"/>
      <c r="I279" s="151"/>
      <c r="J279" s="34"/>
      <c r="K279" s="34"/>
      <c r="L279" s="35"/>
      <c r="M279" s="152"/>
      <c r="N279" s="153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132</v>
      </c>
      <c r="AU279" s="19" t="s">
        <v>83</v>
      </c>
    </row>
    <row r="280" spans="1:65" s="2" customFormat="1" ht="19.5">
      <c r="A280" s="34"/>
      <c r="B280" s="35"/>
      <c r="C280" s="34"/>
      <c r="D280" s="149" t="s">
        <v>164</v>
      </c>
      <c r="E280" s="34"/>
      <c r="F280" s="172" t="s">
        <v>367</v>
      </c>
      <c r="G280" s="34"/>
      <c r="H280" s="34"/>
      <c r="I280" s="151"/>
      <c r="J280" s="34"/>
      <c r="K280" s="34"/>
      <c r="L280" s="35"/>
      <c r="M280" s="152"/>
      <c r="N280" s="153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164</v>
      </c>
      <c r="AU280" s="19" t="s">
        <v>83</v>
      </c>
    </row>
    <row r="281" spans="1:65" s="13" customFormat="1" ht="11.25">
      <c r="B281" s="156"/>
      <c r="D281" s="149" t="s">
        <v>136</v>
      </c>
      <c r="E281" s="157" t="s">
        <v>3</v>
      </c>
      <c r="F281" s="158" t="s">
        <v>392</v>
      </c>
      <c r="H281" s="159">
        <v>88</v>
      </c>
      <c r="I281" s="160"/>
      <c r="L281" s="156"/>
      <c r="M281" s="161"/>
      <c r="N281" s="162"/>
      <c r="O281" s="162"/>
      <c r="P281" s="162"/>
      <c r="Q281" s="162"/>
      <c r="R281" s="162"/>
      <c r="S281" s="162"/>
      <c r="T281" s="163"/>
      <c r="AT281" s="157" t="s">
        <v>136</v>
      </c>
      <c r="AU281" s="157" t="s">
        <v>83</v>
      </c>
      <c r="AV281" s="13" t="s">
        <v>83</v>
      </c>
      <c r="AW281" s="13" t="s">
        <v>35</v>
      </c>
      <c r="AX281" s="13" t="s">
        <v>81</v>
      </c>
      <c r="AY281" s="157" t="s">
        <v>123</v>
      </c>
    </row>
    <row r="282" spans="1:65" s="13" customFormat="1" ht="11.25">
      <c r="B282" s="156"/>
      <c r="D282" s="149" t="s">
        <v>136</v>
      </c>
      <c r="F282" s="158" t="s">
        <v>393</v>
      </c>
      <c r="H282" s="159">
        <v>90.64</v>
      </c>
      <c r="I282" s="160"/>
      <c r="L282" s="156"/>
      <c r="M282" s="161"/>
      <c r="N282" s="162"/>
      <c r="O282" s="162"/>
      <c r="P282" s="162"/>
      <c r="Q282" s="162"/>
      <c r="R282" s="162"/>
      <c r="S282" s="162"/>
      <c r="T282" s="163"/>
      <c r="AT282" s="157" t="s">
        <v>136</v>
      </c>
      <c r="AU282" s="157" t="s">
        <v>83</v>
      </c>
      <c r="AV282" s="13" t="s">
        <v>83</v>
      </c>
      <c r="AW282" s="13" t="s">
        <v>4</v>
      </c>
      <c r="AX282" s="13" t="s">
        <v>81</v>
      </c>
      <c r="AY282" s="157" t="s">
        <v>123</v>
      </c>
    </row>
    <row r="283" spans="1:65" s="2" customFormat="1" ht="24.2" customHeight="1">
      <c r="A283" s="34"/>
      <c r="B283" s="135"/>
      <c r="C283" s="173" t="s">
        <v>394</v>
      </c>
      <c r="D283" s="173" t="s">
        <v>201</v>
      </c>
      <c r="E283" s="174" t="s">
        <v>395</v>
      </c>
      <c r="F283" s="175" t="s">
        <v>396</v>
      </c>
      <c r="G283" s="176" t="s">
        <v>210</v>
      </c>
      <c r="H283" s="177">
        <v>5.3559999999999999</v>
      </c>
      <c r="I283" s="178"/>
      <c r="J283" s="179">
        <f>ROUND(I283*H283,2)</f>
        <v>0</v>
      </c>
      <c r="K283" s="175" t="s">
        <v>129</v>
      </c>
      <c r="L283" s="180"/>
      <c r="M283" s="181" t="s">
        <v>3</v>
      </c>
      <c r="N283" s="182" t="s">
        <v>44</v>
      </c>
      <c r="O283" s="55"/>
      <c r="P283" s="145">
        <f>O283*H283</f>
        <v>0</v>
      </c>
      <c r="Q283" s="145">
        <v>0.17599999999999999</v>
      </c>
      <c r="R283" s="145">
        <f>Q283*H283</f>
        <v>0.94265599999999994</v>
      </c>
      <c r="S283" s="145">
        <v>0</v>
      </c>
      <c r="T283" s="14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47" t="s">
        <v>184</v>
      </c>
      <c r="AT283" s="147" t="s">
        <v>201</v>
      </c>
      <c r="AU283" s="147" t="s">
        <v>83</v>
      </c>
      <c r="AY283" s="19" t="s">
        <v>123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9" t="s">
        <v>81</v>
      </c>
      <c r="BK283" s="148">
        <f>ROUND(I283*H283,2)</f>
        <v>0</v>
      </c>
      <c r="BL283" s="19" t="s">
        <v>130</v>
      </c>
      <c r="BM283" s="147" t="s">
        <v>397</v>
      </c>
    </row>
    <row r="284" spans="1:65" s="2" customFormat="1" ht="11.25">
      <c r="A284" s="34"/>
      <c r="B284" s="35"/>
      <c r="C284" s="34"/>
      <c r="D284" s="149" t="s">
        <v>132</v>
      </c>
      <c r="E284" s="34"/>
      <c r="F284" s="150" t="s">
        <v>396</v>
      </c>
      <c r="G284" s="34"/>
      <c r="H284" s="34"/>
      <c r="I284" s="151"/>
      <c r="J284" s="34"/>
      <c r="K284" s="34"/>
      <c r="L284" s="35"/>
      <c r="M284" s="152"/>
      <c r="N284" s="153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132</v>
      </c>
      <c r="AU284" s="19" t="s">
        <v>83</v>
      </c>
    </row>
    <row r="285" spans="1:65" s="2" customFormat="1" ht="19.5">
      <c r="A285" s="34"/>
      <c r="B285" s="35"/>
      <c r="C285" s="34"/>
      <c r="D285" s="149" t="s">
        <v>164</v>
      </c>
      <c r="E285" s="34"/>
      <c r="F285" s="172" t="s">
        <v>398</v>
      </c>
      <c r="G285" s="34"/>
      <c r="H285" s="34"/>
      <c r="I285" s="151"/>
      <c r="J285" s="34"/>
      <c r="K285" s="34"/>
      <c r="L285" s="35"/>
      <c r="M285" s="152"/>
      <c r="N285" s="153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164</v>
      </c>
      <c r="AU285" s="19" t="s">
        <v>83</v>
      </c>
    </row>
    <row r="286" spans="1:65" s="13" customFormat="1" ht="11.25">
      <c r="B286" s="156"/>
      <c r="D286" s="149" t="s">
        <v>136</v>
      </c>
      <c r="E286" s="157" t="s">
        <v>3</v>
      </c>
      <c r="F286" s="158" t="s">
        <v>399</v>
      </c>
      <c r="H286" s="159">
        <v>5.2</v>
      </c>
      <c r="I286" s="160"/>
      <c r="L286" s="156"/>
      <c r="M286" s="161"/>
      <c r="N286" s="162"/>
      <c r="O286" s="162"/>
      <c r="P286" s="162"/>
      <c r="Q286" s="162"/>
      <c r="R286" s="162"/>
      <c r="S286" s="162"/>
      <c r="T286" s="163"/>
      <c r="AT286" s="157" t="s">
        <v>136</v>
      </c>
      <c r="AU286" s="157" t="s">
        <v>83</v>
      </c>
      <c r="AV286" s="13" t="s">
        <v>83</v>
      </c>
      <c r="AW286" s="13" t="s">
        <v>35</v>
      </c>
      <c r="AX286" s="13" t="s">
        <v>81</v>
      </c>
      <c r="AY286" s="157" t="s">
        <v>123</v>
      </c>
    </row>
    <row r="287" spans="1:65" s="13" customFormat="1" ht="11.25">
      <c r="B287" s="156"/>
      <c r="D287" s="149" t="s">
        <v>136</v>
      </c>
      <c r="F287" s="158" t="s">
        <v>400</v>
      </c>
      <c r="H287" s="159">
        <v>5.3559999999999999</v>
      </c>
      <c r="I287" s="160"/>
      <c r="L287" s="156"/>
      <c r="M287" s="161"/>
      <c r="N287" s="162"/>
      <c r="O287" s="162"/>
      <c r="P287" s="162"/>
      <c r="Q287" s="162"/>
      <c r="R287" s="162"/>
      <c r="S287" s="162"/>
      <c r="T287" s="163"/>
      <c r="AT287" s="157" t="s">
        <v>136</v>
      </c>
      <c r="AU287" s="157" t="s">
        <v>83</v>
      </c>
      <c r="AV287" s="13" t="s">
        <v>83</v>
      </c>
      <c r="AW287" s="13" t="s">
        <v>4</v>
      </c>
      <c r="AX287" s="13" t="s">
        <v>81</v>
      </c>
      <c r="AY287" s="157" t="s">
        <v>123</v>
      </c>
    </row>
    <row r="288" spans="1:65" s="2" customFormat="1" ht="21.75" customHeight="1">
      <c r="A288" s="34"/>
      <c r="B288" s="135"/>
      <c r="C288" s="173" t="s">
        <v>401</v>
      </c>
      <c r="D288" s="173" t="s">
        <v>201</v>
      </c>
      <c r="E288" s="174" t="s">
        <v>402</v>
      </c>
      <c r="F288" s="175" t="s">
        <v>403</v>
      </c>
      <c r="G288" s="176" t="s">
        <v>210</v>
      </c>
      <c r="H288" s="177">
        <v>39.14</v>
      </c>
      <c r="I288" s="178"/>
      <c r="J288" s="179">
        <f>ROUND(I288*H288,2)</f>
        <v>0</v>
      </c>
      <c r="K288" s="175" t="s">
        <v>3</v>
      </c>
      <c r="L288" s="180"/>
      <c r="M288" s="181" t="s">
        <v>3</v>
      </c>
      <c r="N288" s="182" t="s">
        <v>44</v>
      </c>
      <c r="O288" s="55"/>
      <c r="P288" s="145">
        <f>O288*H288</f>
        <v>0</v>
      </c>
      <c r="Q288" s="145">
        <v>0.17599999999999999</v>
      </c>
      <c r="R288" s="145">
        <f>Q288*H288</f>
        <v>6.8886399999999997</v>
      </c>
      <c r="S288" s="145">
        <v>0</v>
      </c>
      <c r="T288" s="14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47" t="s">
        <v>184</v>
      </c>
      <c r="AT288" s="147" t="s">
        <v>201</v>
      </c>
      <c r="AU288" s="147" t="s">
        <v>83</v>
      </c>
      <c r="AY288" s="19" t="s">
        <v>123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9" t="s">
        <v>81</v>
      </c>
      <c r="BK288" s="148">
        <f>ROUND(I288*H288,2)</f>
        <v>0</v>
      </c>
      <c r="BL288" s="19" t="s">
        <v>130</v>
      </c>
      <c r="BM288" s="147" t="s">
        <v>404</v>
      </c>
    </row>
    <row r="289" spans="1:65" s="2" customFormat="1" ht="11.25">
      <c r="A289" s="34"/>
      <c r="B289" s="35"/>
      <c r="C289" s="34"/>
      <c r="D289" s="149" t="s">
        <v>132</v>
      </c>
      <c r="E289" s="34"/>
      <c r="F289" s="150" t="s">
        <v>405</v>
      </c>
      <c r="G289" s="34"/>
      <c r="H289" s="34"/>
      <c r="I289" s="151"/>
      <c r="J289" s="34"/>
      <c r="K289" s="34"/>
      <c r="L289" s="35"/>
      <c r="M289" s="152"/>
      <c r="N289" s="153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132</v>
      </c>
      <c r="AU289" s="19" t="s">
        <v>83</v>
      </c>
    </row>
    <row r="290" spans="1:65" s="13" customFormat="1" ht="11.25">
      <c r="B290" s="156"/>
      <c r="D290" s="149" t="s">
        <v>136</v>
      </c>
      <c r="E290" s="157" t="s">
        <v>3</v>
      </c>
      <c r="F290" s="158" t="s">
        <v>388</v>
      </c>
      <c r="H290" s="159">
        <v>38</v>
      </c>
      <c r="I290" s="160"/>
      <c r="L290" s="156"/>
      <c r="M290" s="161"/>
      <c r="N290" s="162"/>
      <c r="O290" s="162"/>
      <c r="P290" s="162"/>
      <c r="Q290" s="162"/>
      <c r="R290" s="162"/>
      <c r="S290" s="162"/>
      <c r="T290" s="163"/>
      <c r="AT290" s="157" t="s">
        <v>136</v>
      </c>
      <c r="AU290" s="157" t="s">
        <v>83</v>
      </c>
      <c r="AV290" s="13" t="s">
        <v>83</v>
      </c>
      <c r="AW290" s="13" t="s">
        <v>35</v>
      </c>
      <c r="AX290" s="13" t="s">
        <v>81</v>
      </c>
      <c r="AY290" s="157" t="s">
        <v>123</v>
      </c>
    </row>
    <row r="291" spans="1:65" s="13" customFormat="1" ht="11.25">
      <c r="B291" s="156"/>
      <c r="D291" s="149" t="s">
        <v>136</v>
      </c>
      <c r="F291" s="158" t="s">
        <v>406</v>
      </c>
      <c r="H291" s="159">
        <v>39.14</v>
      </c>
      <c r="I291" s="160"/>
      <c r="L291" s="156"/>
      <c r="M291" s="161"/>
      <c r="N291" s="162"/>
      <c r="O291" s="162"/>
      <c r="P291" s="162"/>
      <c r="Q291" s="162"/>
      <c r="R291" s="162"/>
      <c r="S291" s="162"/>
      <c r="T291" s="163"/>
      <c r="AT291" s="157" t="s">
        <v>136</v>
      </c>
      <c r="AU291" s="157" t="s">
        <v>83</v>
      </c>
      <c r="AV291" s="13" t="s">
        <v>83</v>
      </c>
      <c r="AW291" s="13" t="s">
        <v>4</v>
      </c>
      <c r="AX291" s="13" t="s">
        <v>81</v>
      </c>
      <c r="AY291" s="157" t="s">
        <v>123</v>
      </c>
    </row>
    <row r="292" spans="1:65" s="2" customFormat="1" ht="21.75" customHeight="1">
      <c r="A292" s="34"/>
      <c r="B292" s="135"/>
      <c r="C292" s="173" t="s">
        <v>407</v>
      </c>
      <c r="D292" s="173" t="s">
        <v>201</v>
      </c>
      <c r="E292" s="174" t="s">
        <v>408</v>
      </c>
      <c r="F292" s="175" t="s">
        <v>409</v>
      </c>
      <c r="G292" s="176" t="s">
        <v>210</v>
      </c>
      <c r="H292" s="177">
        <v>359.56</v>
      </c>
      <c r="I292" s="178"/>
      <c r="J292" s="179">
        <f>ROUND(I292*H292,2)</f>
        <v>0</v>
      </c>
      <c r="K292" s="175" t="s">
        <v>3</v>
      </c>
      <c r="L292" s="180"/>
      <c r="M292" s="181" t="s">
        <v>3</v>
      </c>
      <c r="N292" s="182" t="s">
        <v>44</v>
      </c>
      <c r="O292" s="55"/>
      <c r="P292" s="145">
        <f>O292*H292</f>
        <v>0</v>
      </c>
      <c r="Q292" s="145">
        <v>0.17599999999999999</v>
      </c>
      <c r="R292" s="145">
        <f>Q292*H292</f>
        <v>63.282559999999997</v>
      </c>
      <c r="S292" s="145">
        <v>0</v>
      </c>
      <c r="T292" s="14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47" t="s">
        <v>184</v>
      </c>
      <c r="AT292" s="147" t="s">
        <v>201</v>
      </c>
      <c r="AU292" s="147" t="s">
        <v>83</v>
      </c>
      <c r="AY292" s="19" t="s">
        <v>123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9" t="s">
        <v>81</v>
      </c>
      <c r="BK292" s="148">
        <f>ROUND(I292*H292,2)</f>
        <v>0</v>
      </c>
      <c r="BL292" s="19" t="s">
        <v>130</v>
      </c>
      <c r="BM292" s="147" t="s">
        <v>410</v>
      </c>
    </row>
    <row r="293" spans="1:65" s="2" customFormat="1" ht="11.25">
      <c r="A293" s="34"/>
      <c r="B293" s="35"/>
      <c r="C293" s="34"/>
      <c r="D293" s="149" t="s">
        <v>132</v>
      </c>
      <c r="E293" s="34"/>
      <c r="F293" s="150" t="s">
        <v>409</v>
      </c>
      <c r="G293" s="34"/>
      <c r="H293" s="34"/>
      <c r="I293" s="151"/>
      <c r="J293" s="34"/>
      <c r="K293" s="34"/>
      <c r="L293" s="35"/>
      <c r="M293" s="152"/>
      <c r="N293" s="153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132</v>
      </c>
      <c r="AU293" s="19" t="s">
        <v>83</v>
      </c>
    </row>
    <row r="294" spans="1:65" s="13" customFormat="1" ht="11.25">
      <c r="B294" s="156"/>
      <c r="D294" s="149" t="s">
        <v>136</v>
      </c>
      <c r="E294" s="157" t="s">
        <v>3</v>
      </c>
      <c r="F294" s="158" t="s">
        <v>411</v>
      </c>
      <c r="H294" s="159">
        <v>356</v>
      </c>
      <c r="I294" s="160"/>
      <c r="L294" s="156"/>
      <c r="M294" s="161"/>
      <c r="N294" s="162"/>
      <c r="O294" s="162"/>
      <c r="P294" s="162"/>
      <c r="Q294" s="162"/>
      <c r="R294" s="162"/>
      <c r="S294" s="162"/>
      <c r="T294" s="163"/>
      <c r="AT294" s="157" t="s">
        <v>136</v>
      </c>
      <c r="AU294" s="157" t="s">
        <v>83</v>
      </c>
      <c r="AV294" s="13" t="s">
        <v>83</v>
      </c>
      <c r="AW294" s="13" t="s">
        <v>35</v>
      </c>
      <c r="AX294" s="13" t="s">
        <v>81</v>
      </c>
      <c r="AY294" s="157" t="s">
        <v>123</v>
      </c>
    </row>
    <row r="295" spans="1:65" s="13" customFormat="1" ht="11.25">
      <c r="B295" s="156"/>
      <c r="D295" s="149" t="s">
        <v>136</v>
      </c>
      <c r="F295" s="158" t="s">
        <v>412</v>
      </c>
      <c r="H295" s="159">
        <v>359.56</v>
      </c>
      <c r="I295" s="160"/>
      <c r="L295" s="156"/>
      <c r="M295" s="161"/>
      <c r="N295" s="162"/>
      <c r="O295" s="162"/>
      <c r="P295" s="162"/>
      <c r="Q295" s="162"/>
      <c r="R295" s="162"/>
      <c r="S295" s="162"/>
      <c r="T295" s="163"/>
      <c r="AT295" s="157" t="s">
        <v>136</v>
      </c>
      <c r="AU295" s="157" t="s">
        <v>83</v>
      </c>
      <c r="AV295" s="13" t="s">
        <v>83</v>
      </c>
      <c r="AW295" s="13" t="s">
        <v>4</v>
      </c>
      <c r="AX295" s="13" t="s">
        <v>81</v>
      </c>
      <c r="AY295" s="157" t="s">
        <v>123</v>
      </c>
    </row>
    <row r="296" spans="1:65" s="2" customFormat="1" ht="33" customHeight="1">
      <c r="A296" s="34"/>
      <c r="B296" s="135"/>
      <c r="C296" s="136" t="s">
        <v>413</v>
      </c>
      <c r="D296" s="136" t="s">
        <v>125</v>
      </c>
      <c r="E296" s="137" t="s">
        <v>414</v>
      </c>
      <c r="F296" s="138" t="s">
        <v>415</v>
      </c>
      <c r="G296" s="139" t="s">
        <v>210</v>
      </c>
      <c r="H296" s="140">
        <v>461</v>
      </c>
      <c r="I296" s="141"/>
      <c r="J296" s="142">
        <f>ROUND(I296*H296,2)</f>
        <v>0</v>
      </c>
      <c r="K296" s="138" t="s">
        <v>129</v>
      </c>
      <c r="L296" s="35"/>
      <c r="M296" s="143" t="s">
        <v>3</v>
      </c>
      <c r="N296" s="144" t="s">
        <v>44</v>
      </c>
      <c r="O296" s="55"/>
      <c r="P296" s="145">
        <f>O296*H296</f>
        <v>0</v>
      </c>
      <c r="Q296" s="145">
        <v>0.11162</v>
      </c>
      <c r="R296" s="145">
        <f>Q296*H296</f>
        <v>51.45682</v>
      </c>
      <c r="S296" s="145">
        <v>0</v>
      </c>
      <c r="T296" s="14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47" t="s">
        <v>130</v>
      </c>
      <c r="AT296" s="147" t="s">
        <v>125</v>
      </c>
      <c r="AU296" s="147" t="s">
        <v>83</v>
      </c>
      <c r="AY296" s="19" t="s">
        <v>123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9" t="s">
        <v>81</v>
      </c>
      <c r="BK296" s="148">
        <f>ROUND(I296*H296,2)</f>
        <v>0</v>
      </c>
      <c r="BL296" s="19" t="s">
        <v>130</v>
      </c>
      <c r="BM296" s="147" t="s">
        <v>416</v>
      </c>
    </row>
    <row r="297" spans="1:65" s="2" customFormat="1" ht="48.75">
      <c r="A297" s="34"/>
      <c r="B297" s="35"/>
      <c r="C297" s="34"/>
      <c r="D297" s="149" t="s">
        <v>132</v>
      </c>
      <c r="E297" s="34"/>
      <c r="F297" s="150" t="s">
        <v>417</v>
      </c>
      <c r="G297" s="34"/>
      <c r="H297" s="34"/>
      <c r="I297" s="151"/>
      <c r="J297" s="34"/>
      <c r="K297" s="34"/>
      <c r="L297" s="35"/>
      <c r="M297" s="152"/>
      <c r="N297" s="153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132</v>
      </c>
      <c r="AU297" s="19" t="s">
        <v>83</v>
      </c>
    </row>
    <row r="298" spans="1:65" s="2" customFormat="1" ht="11.25">
      <c r="A298" s="34"/>
      <c r="B298" s="35"/>
      <c r="C298" s="34"/>
      <c r="D298" s="154" t="s">
        <v>134</v>
      </c>
      <c r="E298" s="34"/>
      <c r="F298" s="155" t="s">
        <v>418</v>
      </c>
      <c r="G298" s="34"/>
      <c r="H298" s="34"/>
      <c r="I298" s="151"/>
      <c r="J298" s="34"/>
      <c r="K298" s="34"/>
      <c r="L298" s="35"/>
      <c r="M298" s="152"/>
      <c r="N298" s="153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134</v>
      </c>
      <c r="AU298" s="19" t="s">
        <v>83</v>
      </c>
    </row>
    <row r="299" spans="1:65" s="13" customFormat="1" ht="11.25">
      <c r="B299" s="156"/>
      <c r="D299" s="149" t="s">
        <v>136</v>
      </c>
      <c r="E299" s="157" t="s">
        <v>3</v>
      </c>
      <c r="F299" s="158" t="s">
        <v>419</v>
      </c>
      <c r="H299" s="159">
        <v>461</v>
      </c>
      <c r="I299" s="160"/>
      <c r="L299" s="156"/>
      <c r="M299" s="161"/>
      <c r="N299" s="162"/>
      <c r="O299" s="162"/>
      <c r="P299" s="162"/>
      <c r="Q299" s="162"/>
      <c r="R299" s="162"/>
      <c r="S299" s="162"/>
      <c r="T299" s="163"/>
      <c r="AT299" s="157" t="s">
        <v>136</v>
      </c>
      <c r="AU299" s="157" t="s">
        <v>83</v>
      </c>
      <c r="AV299" s="13" t="s">
        <v>83</v>
      </c>
      <c r="AW299" s="13" t="s">
        <v>35</v>
      </c>
      <c r="AX299" s="13" t="s">
        <v>81</v>
      </c>
      <c r="AY299" s="157" t="s">
        <v>123</v>
      </c>
    </row>
    <row r="300" spans="1:65" s="2" customFormat="1" ht="24.2" customHeight="1">
      <c r="A300" s="34"/>
      <c r="B300" s="135"/>
      <c r="C300" s="173" t="s">
        <v>214</v>
      </c>
      <c r="D300" s="173" t="s">
        <v>201</v>
      </c>
      <c r="E300" s="174" t="s">
        <v>420</v>
      </c>
      <c r="F300" s="175" t="s">
        <v>421</v>
      </c>
      <c r="G300" s="176" t="s">
        <v>210</v>
      </c>
      <c r="H300" s="177">
        <v>465.61</v>
      </c>
      <c r="I300" s="178"/>
      <c r="J300" s="179">
        <f>ROUND(I300*H300,2)</f>
        <v>0</v>
      </c>
      <c r="K300" s="175" t="s">
        <v>129</v>
      </c>
      <c r="L300" s="180"/>
      <c r="M300" s="181" t="s">
        <v>3</v>
      </c>
      <c r="N300" s="182" t="s">
        <v>44</v>
      </c>
      <c r="O300" s="55"/>
      <c r="P300" s="145">
        <f>O300*H300</f>
        <v>0</v>
      </c>
      <c r="Q300" s="145">
        <v>0.17599999999999999</v>
      </c>
      <c r="R300" s="145">
        <f>Q300*H300</f>
        <v>81.947360000000003</v>
      </c>
      <c r="S300" s="145">
        <v>0</v>
      </c>
      <c r="T300" s="14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47" t="s">
        <v>184</v>
      </c>
      <c r="AT300" s="147" t="s">
        <v>201</v>
      </c>
      <c r="AU300" s="147" t="s">
        <v>83</v>
      </c>
      <c r="AY300" s="19" t="s">
        <v>123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9" t="s">
        <v>81</v>
      </c>
      <c r="BK300" s="148">
        <f>ROUND(I300*H300,2)</f>
        <v>0</v>
      </c>
      <c r="BL300" s="19" t="s">
        <v>130</v>
      </c>
      <c r="BM300" s="147" t="s">
        <v>422</v>
      </c>
    </row>
    <row r="301" spans="1:65" s="2" customFormat="1" ht="11.25">
      <c r="A301" s="34"/>
      <c r="B301" s="35"/>
      <c r="C301" s="34"/>
      <c r="D301" s="149" t="s">
        <v>132</v>
      </c>
      <c r="E301" s="34"/>
      <c r="F301" s="150" t="s">
        <v>421</v>
      </c>
      <c r="G301" s="34"/>
      <c r="H301" s="34"/>
      <c r="I301" s="151"/>
      <c r="J301" s="34"/>
      <c r="K301" s="34"/>
      <c r="L301" s="35"/>
      <c r="M301" s="152"/>
      <c r="N301" s="153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132</v>
      </c>
      <c r="AU301" s="19" t="s">
        <v>83</v>
      </c>
    </row>
    <row r="302" spans="1:65" s="13" customFormat="1" ht="11.25">
      <c r="B302" s="156"/>
      <c r="D302" s="149" t="s">
        <v>136</v>
      </c>
      <c r="E302" s="157" t="s">
        <v>3</v>
      </c>
      <c r="F302" s="158" t="s">
        <v>419</v>
      </c>
      <c r="H302" s="159">
        <v>461</v>
      </c>
      <c r="I302" s="160"/>
      <c r="L302" s="156"/>
      <c r="M302" s="161"/>
      <c r="N302" s="162"/>
      <c r="O302" s="162"/>
      <c r="P302" s="162"/>
      <c r="Q302" s="162"/>
      <c r="R302" s="162"/>
      <c r="S302" s="162"/>
      <c r="T302" s="163"/>
      <c r="AT302" s="157" t="s">
        <v>136</v>
      </c>
      <c r="AU302" s="157" t="s">
        <v>83</v>
      </c>
      <c r="AV302" s="13" t="s">
        <v>83</v>
      </c>
      <c r="AW302" s="13" t="s">
        <v>35</v>
      </c>
      <c r="AX302" s="13" t="s">
        <v>81</v>
      </c>
      <c r="AY302" s="157" t="s">
        <v>123</v>
      </c>
    </row>
    <row r="303" spans="1:65" s="13" customFormat="1" ht="11.25">
      <c r="B303" s="156"/>
      <c r="D303" s="149" t="s">
        <v>136</v>
      </c>
      <c r="F303" s="158" t="s">
        <v>423</v>
      </c>
      <c r="H303" s="159">
        <v>465.61</v>
      </c>
      <c r="I303" s="160"/>
      <c r="L303" s="156"/>
      <c r="M303" s="161"/>
      <c r="N303" s="162"/>
      <c r="O303" s="162"/>
      <c r="P303" s="162"/>
      <c r="Q303" s="162"/>
      <c r="R303" s="162"/>
      <c r="S303" s="162"/>
      <c r="T303" s="163"/>
      <c r="AT303" s="157" t="s">
        <v>136</v>
      </c>
      <c r="AU303" s="157" t="s">
        <v>83</v>
      </c>
      <c r="AV303" s="13" t="s">
        <v>83</v>
      </c>
      <c r="AW303" s="13" t="s">
        <v>4</v>
      </c>
      <c r="AX303" s="13" t="s">
        <v>81</v>
      </c>
      <c r="AY303" s="157" t="s">
        <v>123</v>
      </c>
    </row>
    <row r="304" spans="1:65" s="2" customFormat="1" ht="37.9" customHeight="1">
      <c r="A304" s="34"/>
      <c r="B304" s="135"/>
      <c r="C304" s="136" t="s">
        <v>424</v>
      </c>
      <c r="D304" s="136" t="s">
        <v>125</v>
      </c>
      <c r="E304" s="137" t="s">
        <v>425</v>
      </c>
      <c r="F304" s="138" t="s">
        <v>426</v>
      </c>
      <c r="G304" s="139" t="s">
        <v>210</v>
      </c>
      <c r="H304" s="140">
        <v>645</v>
      </c>
      <c r="I304" s="141"/>
      <c r="J304" s="142">
        <f>ROUND(I304*H304,2)</f>
        <v>0</v>
      </c>
      <c r="K304" s="138" t="s">
        <v>129</v>
      </c>
      <c r="L304" s="35"/>
      <c r="M304" s="143" t="s">
        <v>3</v>
      </c>
      <c r="N304" s="144" t="s">
        <v>44</v>
      </c>
      <c r="O304" s="55"/>
      <c r="P304" s="145">
        <f>O304*H304</f>
        <v>0</v>
      </c>
      <c r="Q304" s="145">
        <v>9.8000000000000004E-2</v>
      </c>
      <c r="R304" s="145">
        <f>Q304*H304</f>
        <v>63.21</v>
      </c>
      <c r="S304" s="145">
        <v>0</v>
      </c>
      <c r="T304" s="14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47" t="s">
        <v>130</v>
      </c>
      <c r="AT304" s="147" t="s">
        <v>125</v>
      </c>
      <c r="AU304" s="147" t="s">
        <v>83</v>
      </c>
      <c r="AY304" s="19" t="s">
        <v>123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9" t="s">
        <v>81</v>
      </c>
      <c r="BK304" s="148">
        <f>ROUND(I304*H304,2)</f>
        <v>0</v>
      </c>
      <c r="BL304" s="19" t="s">
        <v>130</v>
      </c>
      <c r="BM304" s="147" t="s">
        <v>427</v>
      </c>
    </row>
    <row r="305" spans="1:65" s="2" customFormat="1" ht="48.75">
      <c r="A305" s="34"/>
      <c r="B305" s="35"/>
      <c r="C305" s="34"/>
      <c r="D305" s="149" t="s">
        <v>132</v>
      </c>
      <c r="E305" s="34"/>
      <c r="F305" s="150" t="s">
        <v>428</v>
      </c>
      <c r="G305" s="34"/>
      <c r="H305" s="34"/>
      <c r="I305" s="151"/>
      <c r="J305" s="34"/>
      <c r="K305" s="34"/>
      <c r="L305" s="35"/>
      <c r="M305" s="152"/>
      <c r="N305" s="153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132</v>
      </c>
      <c r="AU305" s="19" t="s">
        <v>83</v>
      </c>
    </row>
    <row r="306" spans="1:65" s="2" customFormat="1" ht="11.25">
      <c r="A306" s="34"/>
      <c r="B306" s="35"/>
      <c r="C306" s="34"/>
      <c r="D306" s="154" t="s">
        <v>134</v>
      </c>
      <c r="E306" s="34"/>
      <c r="F306" s="155" t="s">
        <v>429</v>
      </c>
      <c r="G306" s="34"/>
      <c r="H306" s="34"/>
      <c r="I306" s="151"/>
      <c r="J306" s="34"/>
      <c r="K306" s="34"/>
      <c r="L306" s="35"/>
      <c r="M306" s="152"/>
      <c r="N306" s="153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134</v>
      </c>
      <c r="AU306" s="19" t="s">
        <v>83</v>
      </c>
    </row>
    <row r="307" spans="1:65" s="13" customFormat="1" ht="11.25">
      <c r="B307" s="156"/>
      <c r="D307" s="149" t="s">
        <v>136</v>
      </c>
      <c r="E307" s="157" t="s">
        <v>3</v>
      </c>
      <c r="F307" s="158" t="s">
        <v>430</v>
      </c>
      <c r="H307" s="159">
        <v>645</v>
      </c>
      <c r="I307" s="160"/>
      <c r="L307" s="156"/>
      <c r="M307" s="161"/>
      <c r="N307" s="162"/>
      <c r="O307" s="162"/>
      <c r="P307" s="162"/>
      <c r="Q307" s="162"/>
      <c r="R307" s="162"/>
      <c r="S307" s="162"/>
      <c r="T307" s="163"/>
      <c r="AT307" s="157" t="s">
        <v>136</v>
      </c>
      <c r="AU307" s="157" t="s">
        <v>83</v>
      </c>
      <c r="AV307" s="13" t="s">
        <v>83</v>
      </c>
      <c r="AW307" s="13" t="s">
        <v>35</v>
      </c>
      <c r="AX307" s="13" t="s">
        <v>73</v>
      </c>
      <c r="AY307" s="157" t="s">
        <v>123</v>
      </c>
    </row>
    <row r="308" spans="1:65" s="14" customFormat="1" ht="11.25">
      <c r="B308" s="164"/>
      <c r="D308" s="149" t="s">
        <v>136</v>
      </c>
      <c r="E308" s="165" t="s">
        <v>3</v>
      </c>
      <c r="F308" s="166" t="s">
        <v>144</v>
      </c>
      <c r="H308" s="167">
        <v>645</v>
      </c>
      <c r="I308" s="168"/>
      <c r="L308" s="164"/>
      <c r="M308" s="169"/>
      <c r="N308" s="170"/>
      <c r="O308" s="170"/>
      <c r="P308" s="170"/>
      <c r="Q308" s="170"/>
      <c r="R308" s="170"/>
      <c r="S308" s="170"/>
      <c r="T308" s="171"/>
      <c r="AT308" s="165" t="s">
        <v>136</v>
      </c>
      <c r="AU308" s="165" t="s">
        <v>83</v>
      </c>
      <c r="AV308" s="14" t="s">
        <v>130</v>
      </c>
      <c r="AW308" s="14" t="s">
        <v>35</v>
      </c>
      <c r="AX308" s="14" t="s">
        <v>81</v>
      </c>
      <c r="AY308" s="165" t="s">
        <v>123</v>
      </c>
    </row>
    <row r="309" spans="1:65" s="2" customFormat="1" ht="24.2" customHeight="1">
      <c r="A309" s="34"/>
      <c r="B309" s="135"/>
      <c r="C309" s="173" t="s">
        <v>431</v>
      </c>
      <c r="D309" s="173" t="s">
        <v>201</v>
      </c>
      <c r="E309" s="174" t="s">
        <v>432</v>
      </c>
      <c r="F309" s="175" t="s">
        <v>433</v>
      </c>
      <c r="G309" s="176" t="s">
        <v>210</v>
      </c>
      <c r="H309" s="177">
        <v>657.9</v>
      </c>
      <c r="I309" s="178"/>
      <c r="J309" s="179">
        <f>ROUND(I309*H309,2)</f>
        <v>0</v>
      </c>
      <c r="K309" s="175" t="s">
        <v>129</v>
      </c>
      <c r="L309" s="180"/>
      <c r="M309" s="181" t="s">
        <v>3</v>
      </c>
      <c r="N309" s="182" t="s">
        <v>44</v>
      </c>
      <c r="O309" s="55"/>
      <c r="P309" s="145">
        <f>O309*H309</f>
        <v>0</v>
      </c>
      <c r="Q309" s="145">
        <v>0.14499999999999999</v>
      </c>
      <c r="R309" s="145">
        <f>Q309*H309</f>
        <v>95.395499999999984</v>
      </c>
      <c r="S309" s="145">
        <v>0</v>
      </c>
      <c r="T309" s="14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47" t="s">
        <v>184</v>
      </c>
      <c r="AT309" s="147" t="s">
        <v>201</v>
      </c>
      <c r="AU309" s="147" t="s">
        <v>83</v>
      </c>
      <c r="AY309" s="19" t="s">
        <v>123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9" t="s">
        <v>81</v>
      </c>
      <c r="BK309" s="148">
        <f>ROUND(I309*H309,2)</f>
        <v>0</v>
      </c>
      <c r="BL309" s="19" t="s">
        <v>130</v>
      </c>
      <c r="BM309" s="147" t="s">
        <v>434</v>
      </c>
    </row>
    <row r="310" spans="1:65" s="2" customFormat="1" ht="11.25">
      <c r="A310" s="34"/>
      <c r="B310" s="35"/>
      <c r="C310" s="34"/>
      <c r="D310" s="149" t="s">
        <v>132</v>
      </c>
      <c r="E310" s="34"/>
      <c r="F310" s="150" t="s">
        <v>433</v>
      </c>
      <c r="G310" s="34"/>
      <c r="H310" s="34"/>
      <c r="I310" s="151"/>
      <c r="J310" s="34"/>
      <c r="K310" s="34"/>
      <c r="L310" s="35"/>
      <c r="M310" s="152"/>
      <c r="N310" s="153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132</v>
      </c>
      <c r="AU310" s="19" t="s">
        <v>83</v>
      </c>
    </row>
    <row r="311" spans="1:65" s="2" customFormat="1" ht="19.5">
      <c r="A311" s="34"/>
      <c r="B311" s="35"/>
      <c r="C311" s="34"/>
      <c r="D311" s="149" t="s">
        <v>164</v>
      </c>
      <c r="E311" s="34"/>
      <c r="F311" s="172" t="s">
        <v>435</v>
      </c>
      <c r="G311" s="34"/>
      <c r="H311" s="34"/>
      <c r="I311" s="151"/>
      <c r="J311" s="34"/>
      <c r="K311" s="34"/>
      <c r="L311" s="35"/>
      <c r="M311" s="152"/>
      <c r="N311" s="153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164</v>
      </c>
      <c r="AU311" s="19" t="s">
        <v>83</v>
      </c>
    </row>
    <row r="312" spans="1:65" s="13" customFormat="1" ht="11.25">
      <c r="B312" s="156"/>
      <c r="D312" s="149" t="s">
        <v>136</v>
      </c>
      <c r="E312" s="157" t="s">
        <v>3</v>
      </c>
      <c r="F312" s="158" t="s">
        <v>430</v>
      </c>
      <c r="H312" s="159">
        <v>645</v>
      </c>
      <c r="I312" s="160"/>
      <c r="L312" s="156"/>
      <c r="M312" s="161"/>
      <c r="N312" s="162"/>
      <c r="O312" s="162"/>
      <c r="P312" s="162"/>
      <c r="Q312" s="162"/>
      <c r="R312" s="162"/>
      <c r="S312" s="162"/>
      <c r="T312" s="163"/>
      <c r="AT312" s="157" t="s">
        <v>136</v>
      </c>
      <c r="AU312" s="157" t="s">
        <v>83</v>
      </c>
      <c r="AV312" s="13" t="s">
        <v>83</v>
      </c>
      <c r="AW312" s="13" t="s">
        <v>35</v>
      </c>
      <c r="AX312" s="13" t="s">
        <v>81</v>
      </c>
      <c r="AY312" s="157" t="s">
        <v>123</v>
      </c>
    </row>
    <row r="313" spans="1:65" s="13" customFormat="1" ht="11.25">
      <c r="B313" s="156"/>
      <c r="D313" s="149" t="s">
        <v>136</v>
      </c>
      <c r="F313" s="158" t="s">
        <v>436</v>
      </c>
      <c r="H313" s="159">
        <v>657.9</v>
      </c>
      <c r="I313" s="160"/>
      <c r="L313" s="156"/>
      <c r="M313" s="161"/>
      <c r="N313" s="162"/>
      <c r="O313" s="162"/>
      <c r="P313" s="162"/>
      <c r="Q313" s="162"/>
      <c r="R313" s="162"/>
      <c r="S313" s="162"/>
      <c r="T313" s="163"/>
      <c r="AT313" s="157" t="s">
        <v>136</v>
      </c>
      <c r="AU313" s="157" t="s">
        <v>83</v>
      </c>
      <c r="AV313" s="13" t="s">
        <v>83</v>
      </c>
      <c r="AW313" s="13" t="s">
        <v>4</v>
      </c>
      <c r="AX313" s="13" t="s">
        <v>81</v>
      </c>
      <c r="AY313" s="157" t="s">
        <v>123</v>
      </c>
    </row>
    <row r="314" spans="1:65" s="2" customFormat="1" ht="16.5" customHeight="1">
      <c r="A314" s="34"/>
      <c r="B314" s="135"/>
      <c r="C314" s="173" t="s">
        <v>437</v>
      </c>
      <c r="D314" s="173" t="s">
        <v>201</v>
      </c>
      <c r="E314" s="174" t="s">
        <v>438</v>
      </c>
      <c r="F314" s="175" t="s">
        <v>439</v>
      </c>
      <c r="G314" s="176" t="s">
        <v>178</v>
      </c>
      <c r="H314" s="177">
        <v>28.69</v>
      </c>
      <c r="I314" s="178"/>
      <c r="J314" s="179">
        <f>ROUND(I314*H314,2)</f>
        <v>0</v>
      </c>
      <c r="K314" s="175" t="s">
        <v>129</v>
      </c>
      <c r="L314" s="180"/>
      <c r="M314" s="181" t="s">
        <v>3</v>
      </c>
      <c r="N314" s="182" t="s">
        <v>44</v>
      </c>
      <c r="O314" s="55"/>
      <c r="P314" s="145">
        <f>O314*H314</f>
        <v>0</v>
      </c>
      <c r="Q314" s="145">
        <v>1</v>
      </c>
      <c r="R314" s="145">
        <f>Q314*H314</f>
        <v>28.69</v>
      </c>
      <c r="S314" s="145">
        <v>0</v>
      </c>
      <c r="T314" s="14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47" t="s">
        <v>184</v>
      </c>
      <c r="AT314" s="147" t="s">
        <v>201</v>
      </c>
      <c r="AU314" s="147" t="s">
        <v>83</v>
      </c>
      <c r="AY314" s="19" t="s">
        <v>123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9" t="s">
        <v>81</v>
      </c>
      <c r="BK314" s="148">
        <f>ROUND(I314*H314,2)</f>
        <v>0</v>
      </c>
      <c r="BL314" s="19" t="s">
        <v>130</v>
      </c>
      <c r="BM314" s="147" t="s">
        <v>440</v>
      </c>
    </row>
    <row r="315" spans="1:65" s="2" customFormat="1" ht="11.25">
      <c r="A315" s="34"/>
      <c r="B315" s="35"/>
      <c r="C315" s="34"/>
      <c r="D315" s="149" t="s">
        <v>132</v>
      </c>
      <c r="E315" s="34"/>
      <c r="F315" s="150" t="s">
        <v>439</v>
      </c>
      <c r="G315" s="34"/>
      <c r="H315" s="34"/>
      <c r="I315" s="151"/>
      <c r="J315" s="34"/>
      <c r="K315" s="34"/>
      <c r="L315" s="35"/>
      <c r="M315" s="152"/>
      <c r="N315" s="153"/>
      <c r="O315" s="55"/>
      <c r="P315" s="55"/>
      <c r="Q315" s="55"/>
      <c r="R315" s="55"/>
      <c r="S315" s="55"/>
      <c r="T315" s="56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132</v>
      </c>
      <c r="AU315" s="19" t="s">
        <v>83</v>
      </c>
    </row>
    <row r="316" spans="1:65" s="13" customFormat="1" ht="11.25">
      <c r="B316" s="156"/>
      <c r="D316" s="149" t="s">
        <v>136</v>
      </c>
      <c r="E316" s="157" t="s">
        <v>3</v>
      </c>
      <c r="F316" s="158" t="s">
        <v>441</v>
      </c>
      <c r="H316" s="159">
        <v>14.345000000000001</v>
      </c>
      <c r="I316" s="160"/>
      <c r="L316" s="156"/>
      <c r="M316" s="161"/>
      <c r="N316" s="162"/>
      <c r="O316" s="162"/>
      <c r="P316" s="162"/>
      <c r="Q316" s="162"/>
      <c r="R316" s="162"/>
      <c r="S316" s="162"/>
      <c r="T316" s="163"/>
      <c r="AT316" s="157" t="s">
        <v>136</v>
      </c>
      <c r="AU316" s="157" t="s">
        <v>83</v>
      </c>
      <c r="AV316" s="13" t="s">
        <v>83</v>
      </c>
      <c r="AW316" s="13" t="s">
        <v>35</v>
      </c>
      <c r="AX316" s="13" t="s">
        <v>73</v>
      </c>
      <c r="AY316" s="157" t="s">
        <v>123</v>
      </c>
    </row>
    <row r="317" spans="1:65" s="14" customFormat="1" ht="11.25">
      <c r="B317" s="164"/>
      <c r="D317" s="149" t="s">
        <v>136</v>
      </c>
      <c r="E317" s="165" t="s">
        <v>3</v>
      </c>
      <c r="F317" s="166" t="s">
        <v>144</v>
      </c>
      <c r="H317" s="167">
        <v>14.345000000000001</v>
      </c>
      <c r="I317" s="168"/>
      <c r="L317" s="164"/>
      <c r="M317" s="169"/>
      <c r="N317" s="170"/>
      <c r="O317" s="170"/>
      <c r="P317" s="170"/>
      <c r="Q317" s="170"/>
      <c r="R317" s="170"/>
      <c r="S317" s="170"/>
      <c r="T317" s="171"/>
      <c r="AT317" s="165" t="s">
        <v>136</v>
      </c>
      <c r="AU317" s="165" t="s">
        <v>83</v>
      </c>
      <c r="AV317" s="14" t="s">
        <v>130</v>
      </c>
      <c r="AW317" s="14" t="s">
        <v>35</v>
      </c>
      <c r="AX317" s="14" t="s">
        <v>81</v>
      </c>
      <c r="AY317" s="165" t="s">
        <v>123</v>
      </c>
    </row>
    <row r="318" spans="1:65" s="13" customFormat="1" ht="11.25">
      <c r="B318" s="156"/>
      <c r="D318" s="149" t="s">
        <v>136</v>
      </c>
      <c r="F318" s="158" t="s">
        <v>442</v>
      </c>
      <c r="H318" s="159">
        <v>28.69</v>
      </c>
      <c r="I318" s="160"/>
      <c r="L318" s="156"/>
      <c r="M318" s="161"/>
      <c r="N318" s="162"/>
      <c r="O318" s="162"/>
      <c r="P318" s="162"/>
      <c r="Q318" s="162"/>
      <c r="R318" s="162"/>
      <c r="S318" s="162"/>
      <c r="T318" s="163"/>
      <c r="AT318" s="157" t="s">
        <v>136</v>
      </c>
      <c r="AU318" s="157" t="s">
        <v>83</v>
      </c>
      <c r="AV318" s="13" t="s">
        <v>83</v>
      </c>
      <c r="AW318" s="13" t="s">
        <v>4</v>
      </c>
      <c r="AX318" s="13" t="s">
        <v>81</v>
      </c>
      <c r="AY318" s="157" t="s">
        <v>123</v>
      </c>
    </row>
    <row r="319" spans="1:65" s="2" customFormat="1" ht="33" customHeight="1">
      <c r="A319" s="34"/>
      <c r="B319" s="135"/>
      <c r="C319" s="136" t="s">
        <v>443</v>
      </c>
      <c r="D319" s="136" t="s">
        <v>125</v>
      </c>
      <c r="E319" s="137" t="s">
        <v>444</v>
      </c>
      <c r="F319" s="138" t="s">
        <v>445</v>
      </c>
      <c r="G319" s="139" t="s">
        <v>210</v>
      </c>
      <c r="H319" s="140">
        <v>86</v>
      </c>
      <c r="I319" s="141"/>
      <c r="J319" s="142">
        <f>ROUND(I319*H319,2)</f>
        <v>0</v>
      </c>
      <c r="K319" s="138" t="s">
        <v>129</v>
      </c>
      <c r="L319" s="35"/>
      <c r="M319" s="143" t="s">
        <v>3</v>
      </c>
      <c r="N319" s="144" t="s">
        <v>44</v>
      </c>
      <c r="O319" s="55"/>
      <c r="P319" s="145">
        <f>O319*H319</f>
        <v>0</v>
      </c>
      <c r="Q319" s="145">
        <v>0.10100000000000001</v>
      </c>
      <c r="R319" s="145">
        <f>Q319*H319</f>
        <v>8.6859999999999999</v>
      </c>
      <c r="S319" s="145">
        <v>0</v>
      </c>
      <c r="T319" s="14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47" t="s">
        <v>130</v>
      </c>
      <c r="AT319" s="147" t="s">
        <v>125</v>
      </c>
      <c r="AU319" s="147" t="s">
        <v>83</v>
      </c>
      <c r="AY319" s="19" t="s">
        <v>123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9" t="s">
        <v>81</v>
      </c>
      <c r="BK319" s="148">
        <f>ROUND(I319*H319,2)</f>
        <v>0</v>
      </c>
      <c r="BL319" s="19" t="s">
        <v>130</v>
      </c>
      <c r="BM319" s="147" t="s">
        <v>446</v>
      </c>
    </row>
    <row r="320" spans="1:65" s="2" customFormat="1" ht="48.75">
      <c r="A320" s="34"/>
      <c r="B320" s="35"/>
      <c r="C320" s="34"/>
      <c r="D320" s="149" t="s">
        <v>132</v>
      </c>
      <c r="E320" s="34"/>
      <c r="F320" s="150" t="s">
        <v>447</v>
      </c>
      <c r="G320" s="34"/>
      <c r="H320" s="34"/>
      <c r="I320" s="151"/>
      <c r="J320" s="34"/>
      <c r="K320" s="34"/>
      <c r="L320" s="35"/>
      <c r="M320" s="152"/>
      <c r="N320" s="153"/>
      <c r="O320" s="55"/>
      <c r="P320" s="55"/>
      <c r="Q320" s="55"/>
      <c r="R320" s="55"/>
      <c r="S320" s="55"/>
      <c r="T320" s="56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9" t="s">
        <v>132</v>
      </c>
      <c r="AU320" s="19" t="s">
        <v>83</v>
      </c>
    </row>
    <row r="321" spans="1:65" s="2" customFormat="1" ht="11.25">
      <c r="A321" s="34"/>
      <c r="B321" s="35"/>
      <c r="C321" s="34"/>
      <c r="D321" s="154" t="s">
        <v>134</v>
      </c>
      <c r="E321" s="34"/>
      <c r="F321" s="155" t="s">
        <v>448</v>
      </c>
      <c r="G321" s="34"/>
      <c r="H321" s="34"/>
      <c r="I321" s="151"/>
      <c r="J321" s="34"/>
      <c r="K321" s="34"/>
      <c r="L321" s="35"/>
      <c r="M321" s="152"/>
      <c r="N321" s="153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134</v>
      </c>
      <c r="AU321" s="19" t="s">
        <v>83</v>
      </c>
    </row>
    <row r="322" spans="1:65" s="13" customFormat="1" ht="11.25">
      <c r="B322" s="156"/>
      <c r="D322" s="149" t="s">
        <v>136</v>
      </c>
      <c r="E322" s="157" t="s">
        <v>3</v>
      </c>
      <c r="F322" s="158" t="s">
        <v>449</v>
      </c>
      <c r="H322" s="159">
        <v>86</v>
      </c>
      <c r="I322" s="160"/>
      <c r="L322" s="156"/>
      <c r="M322" s="161"/>
      <c r="N322" s="162"/>
      <c r="O322" s="162"/>
      <c r="P322" s="162"/>
      <c r="Q322" s="162"/>
      <c r="R322" s="162"/>
      <c r="S322" s="162"/>
      <c r="T322" s="163"/>
      <c r="AT322" s="157" t="s">
        <v>136</v>
      </c>
      <c r="AU322" s="157" t="s">
        <v>83</v>
      </c>
      <c r="AV322" s="13" t="s">
        <v>83</v>
      </c>
      <c r="AW322" s="13" t="s">
        <v>35</v>
      </c>
      <c r="AX322" s="13" t="s">
        <v>81</v>
      </c>
      <c r="AY322" s="157" t="s">
        <v>123</v>
      </c>
    </row>
    <row r="323" spans="1:65" s="2" customFormat="1" ht="24.2" customHeight="1">
      <c r="A323" s="34"/>
      <c r="B323" s="135"/>
      <c r="C323" s="173" t="s">
        <v>450</v>
      </c>
      <c r="D323" s="173" t="s">
        <v>201</v>
      </c>
      <c r="E323" s="174" t="s">
        <v>451</v>
      </c>
      <c r="F323" s="175" t="s">
        <v>452</v>
      </c>
      <c r="G323" s="176" t="s">
        <v>210</v>
      </c>
      <c r="H323" s="177">
        <v>88.58</v>
      </c>
      <c r="I323" s="178"/>
      <c r="J323" s="179">
        <f>ROUND(I323*H323,2)</f>
        <v>0</v>
      </c>
      <c r="K323" s="175" t="s">
        <v>129</v>
      </c>
      <c r="L323" s="180"/>
      <c r="M323" s="181" t="s">
        <v>3</v>
      </c>
      <c r="N323" s="182" t="s">
        <v>44</v>
      </c>
      <c r="O323" s="55"/>
      <c r="P323" s="145">
        <f>O323*H323</f>
        <v>0</v>
      </c>
      <c r="Q323" s="145">
        <v>0.115</v>
      </c>
      <c r="R323" s="145">
        <f>Q323*H323</f>
        <v>10.1867</v>
      </c>
      <c r="S323" s="145">
        <v>0</v>
      </c>
      <c r="T323" s="14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47" t="s">
        <v>184</v>
      </c>
      <c r="AT323" s="147" t="s">
        <v>201</v>
      </c>
      <c r="AU323" s="147" t="s">
        <v>83</v>
      </c>
      <c r="AY323" s="19" t="s">
        <v>123</v>
      </c>
      <c r="BE323" s="148">
        <f>IF(N323="základní",J323,0)</f>
        <v>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9" t="s">
        <v>81</v>
      </c>
      <c r="BK323" s="148">
        <f>ROUND(I323*H323,2)</f>
        <v>0</v>
      </c>
      <c r="BL323" s="19" t="s">
        <v>130</v>
      </c>
      <c r="BM323" s="147" t="s">
        <v>453</v>
      </c>
    </row>
    <row r="324" spans="1:65" s="2" customFormat="1" ht="11.25">
      <c r="A324" s="34"/>
      <c r="B324" s="35"/>
      <c r="C324" s="34"/>
      <c r="D324" s="149" t="s">
        <v>132</v>
      </c>
      <c r="E324" s="34"/>
      <c r="F324" s="150" t="s">
        <v>452</v>
      </c>
      <c r="G324" s="34"/>
      <c r="H324" s="34"/>
      <c r="I324" s="151"/>
      <c r="J324" s="34"/>
      <c r="K324" s="34"/>
      <c r="L324" s="35"/>
      <c r="M324" s="152"/>
      <c r="N324" s="153"/>
      <c r="O324" s="55"/>
      <c r="P324" s="55"/>
      <c r="Q324" s="55"/>
      <c r="R324" s="55"/>
      <c r="S324" s="55"/>
      <c r="T324" s="56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132</v>
      </c>
      <c r="AU324" s="19" t="s">
        <v>83</v>
      </c>
    </row>
    <row r="325" spans="1:65" s="2" customFormat="1" ht="19.5">
      <c r="A325" s="34"/>
      <c r="B325" s="35"/>
      <c r="C325" s="34"/>
      <c r="D325" s="149" t="s">
        <v>164</v>
      </c>
      <c r="E325" s="34"/>
      <c r="F325" s="172" t="s">
        <v>454</v>
      </c>
      <c r="G325" s="34"/>
      <c r="H325" s="34"/>
      <c r="I325" s="151"/>
      <c r="J325" s="34"/>
      <c r="K325" s="34"/>
      <c r="L325" s="35"/>
      <c r="M325" s="152"/>
      <c r="N325" s="153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164</v>
      </c>
      <c r="AU325" s="19" t="s">
        <v>83</v>
      </c>
    </row>
    <row r="326" spans="1:65" s="13" customFormat="1" ht="11.25">
      <c r="B326" s="156"/>
      <c r="D326" s="149" t="s">
        <v>136</v>
      </c>
      <c r="E326" s="157" t="s">
        <v>3</v>
      </c>
      <c r="F326" s="158" t="s">
        <v>455</v>
      </c>
      <c r="H326" s="159">
        <v>86</v>
      </c>
      <c r="I326" s="160"/>
      <c r="L326" s="156"/>
      <c r="M326" s="161"/>
      <c r="N326" s="162"/>
      <c r="O326" s="162"/>
      <c r="P326" s="162"/>
      <c r="Q326" s="162"/>
      <c r="R326" s="162"/>
      <c r="S326" s="162"/>
      <c r="T326" s="163"/>
      <c r="AT326" s="157" t="s">
        <v>136</v>
      </c>
      <c r="AU326" s="157" t="s">
        <v>83</v>
      </c>
      <c r="AV326" s="13" t="s">
        <v>83</v>
      </c>
      <c r="AW326" s="13" t="s">
        <v>35</v>
      </c>
      <c r="AX326" s="13" t="s">
        <v>81</v>
      </c>
      <c r="AY326" s="157" t="s">
        <v>123</v>
      </c>
    </row>
    <row r="327" spans="1:65" s="13" customFormat="1" ht="11.25">
      <c r="B327" s="156"/>
      <c r="D327" s="149" t="s">
        <v>136</v>
      </c>
      <c r="F327" s="158" t="s">
        <v>456</v>
      </c>
      <c r="H327" s="159">
        <v>88.58</v>
      </c>
      <c r="I327" s="160"/>
      <c r="L327" s="156"/>
      <c r="M327" s="161"/>
      <c r="N327" s="162"/>
      <c r="O327" s="162"/>
      <c r="P327" s="162"/>
      <c r="Q327" s="162"/>
      <c r="R327" s="162"/>
      <c r="S327" s="162"/>
      <c r="T327" s="163"/>
      <c r="AT327" s="157" t="s">
        <v>136</v>
      </c>
      <c r="AU327" s="157" t="s">
        <v>83</v>
      </c>
      <c r="AV327" s="13" t="s">
        <v>83</v>
      </c>
      <c r="AW327" s="13" t="s">
        <v>4</v>
      </c>
      <c r="AX327" s="13" t="s">
        <v>81</v>
      </c>
      <c r="AY327" s="157" t="s">
        <v>123</v>
      </c>
    </row>
    <row r="328" spans="1:65" s="12" customFormat="1" ht="22.9" customHeight="1">
      <c r="B328" s="122"/>
      <c r="D328" s="123" t="s">
        <v>72</v>
      </c>
      <c r="E328" s="133" t="s">
        <v>184</v>
      </c>
      <c r="F328" s="133" t="s">
        <v>457</v>
      </c>
      <c r="I328" s="125"/>
      <c r="J328" s="134">
        <f>BK328</f>
        <v>0</v>
      </c>
      <c r="L328" s="122"/>
      <c r="M328" s="127"/>
      <c r="N328" s="128"/>
      <c r="O328" s="128"/>
      <c r="P328" s="129">
        <f>SUM(P329:P397)</f>
        <v>0</v>
      </c>
      <c r="Q328" s="128"/>
      <c r="R328" s="129">
        <f>SUM(R329:R397)</f>
        <v>19.135069999999999</v>
      </c>
      <c r="S328" s="128"/>
      <c r="T328" s="130">
        <f>SUM(T329:T397)</f>
        <v>17.237919999999999</v>
      </c>
      <c r="AR328" s="123" t="s">
        <v>81</v>
      </c>
      <c r="AT328" s="131" t="s">
        <v>72</v>
      </c>
      <c r="AU328" s="131" t="s">
        <v>81</v>
      </c>
      <c r="AY328" s="123" t="s">
        <v>123</v>
      </c>
      <c r="BK328" s="132">
        <f>SUM(BK329:BK397)</f>
        <v>0</v>
      </c>
    </row>
    <row r="329" spans="1:65" s="2" customFormat="1" ht="24.2" customHeight="1">
      <c r="A329" s="34"/>
      <c r="B329" s="135"/>
      <c r="C329" s="136" t="s">
        <v>458</v>
      </c>
      <c r="D329" s="136" t="s">
        <v>125</v>
      </c>
      <c r="E329" s="137" t="s">
        <v>459</v>
      </c>
      <c r="F329" s="138" t="s">
        <v>460</v>
      </c>
      <c r="G329" s="139" t="s">
        <v>289</v>
      </c>
      <c r="H329" s="140">
        <v>95</v>
      </c>
      <c r="I329" s="141"/>
      <c r="J329" s="142">
        <f>ROUND(I329*H329,2)</f>
        <v>0</v>
      </c>
      <c r="K329" s="138" t="s">
        <v>129</v>
      </c>
      <c r="L329" s="35"/>
      <c r="M329" s="143" t="s">
        <v>3</v>
      </c>
      <c r="N329" s="144" t="s">
        <v>44</v>
      </c>
      <c r="O329" s="55"/>
      <c r="P329" s="145">
        <f>O329*H329</f>
        <v>0</v>
      </c>
      <c r="Q329" s="145">
        <v>1.0000000000000001E-5</v>
      </c>
      <c r="R329" s="145">
        <f>Q329*H329</f>
        <v>9.5000000000000011E-4</v>
      </c>
      <c r="S329" s="145">
        <v>0</v>
      </c>
      <c r="T329" s="14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47" t="s">
        <v>130</v>
      </c>
      <c r="AT329" s="147" t="s">
        <v>125</v>
      </c>
      <c r="AU329" s="147" t="s">
        <v>83</v>
      </c>
      <c r="AY329" s="19" t="s">
        <v>123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9" t="s">
        <v>81</v>
      </c>
      <c r="BK329" s="148">
        <f>ROUND(I329*H329,2)</f>
        <v>0</v>
      </c>
      <c r="BL329" s="19" t="s">
        <v>130</v>
      </c>
      <c r="BM329" s="147" t="s">
        <v>461</v>
      </c>
    </row>
    <row r="330" spans="1:65" s="2" customFormat="1" ht="19.5">
      <c r="A330" s="34"/>
      <c r="B330" s="35"/>
      <c r="C330" s="34"/>
      <c r="D330" s="149" t="s">
        <v>132</v>
      </c>
      <c r="E330" s="34"/>
      <c r="F330" s="150" t="s">
        <v>462</v>
      </c>
      <c r="G330" s="34"/>
      <c r="H330" s="34"/>
      <c r="I330" s="151"/>
      <c r="J330" s="34"/>
      <c r="K330" s="34"/>
      <c r="L330" s="35"/>
      <c r="M330" s="152"/>
      <c r="N330" s="153"/>
      <c r="O330" s="55"/>
      <c r="P330" s="55"/>
      <c r="Q330" s="55"/>
      <c r="R330" s="55"/>
      <c r="S330" s="55"/>
      <c r="T330" s="56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9" t="s">
        <v>132</v>
      </c>
      <c r="AU330" s="19" t="s">
        <v>83</v>
      </c>
    </row>
    <row r="331" spans="1:65" s="2" customFormat="1" ht="11.25">
      <c r="A331" s="34"/>
      <c r="B331" s="35"/>
      <c r="C331" s="34"/>
      <c r="D331" s="154" t="s">
        <v>134</v>
      </c>
      <c r="E331" s="34"/>
      <c r="F331" s="155" t="s">
        <v>463</v>
      </c>
      <c r="G331" s="34"/>
      <c r="H331" s="34"/>
      <c r="I331" s="151"/>
      <c r="J331" s="34"/>
      <c r="K331" s="34"/>
      <c r="L331" s="35"/>
      <c r="M331" s="152"/>
      <c r="N331" s="153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134</v>
      </c>
      <c r="AU331" s="19" t="s">
        <v>83</v>
      </c>
    </row>
    <row r="332" spans="1:65" s="13" customFormat="1" ht="11.25">
      <c r="B332" s="156"/>
      <c r="D332" s="149" t="s">
        <v>136</v>
      </c>
      <c r="E332" s="157" t="s">
        <v>3</v>
      </c>
      <c r="F332" s="158" t="s">
        <v>464</v>
      </c>
      <c r="H332" s="159">
        <v>95</v>
      </c>
      <c r="I332" s="160"/>
      <c r="L332" s="156"/>
      <c r="M332" s="161"/>
      <c r="N332" s="162"/>
      <c r="O332" s="162"/>
      <c r="P332" s="162"/>
      <c r="Q332" s="162"/>
      <c r="R332" s="162"/>
      <c r="S332" s="162"/>
      <c r="T332" s="163"/>
      <c r="AT332" s="157" t="s">
        <v>136</v>
      </c>
      <c r="AU332" s="157" t="s">
        <v>83</v>
      </c>
      <c r="AV332" s="13" t="s">
        <v>83</v>
      </c>
      <c r="AW332" s="13" t="s">
        <v>35</v>
      </c>
      <c r="AX332" s="13" t="s">
        <v>81</v>
      </c>
      <c r="AY332" s="157" t="s">
        <v>123</v>
      </c>
    </row>
    <row r="333" spans="1:65" s="2" customFormat="1" ht="24.2" customHeight="1">
      <c r="A333" s="34"/>
      <c r="B333" s="135"/>
      <c r="C333" s="173" t="s">
        <v>465</v>
      </c>
      <c r="D333" s="173" t="s">
        <v>201</v>
      </c>
      <c r="E333" s="174" t="s">
        <v>466</v>
      </c>
      <c r="F333" s="175" t="s">
        <v>467</v>
      </c>
      <c r="G333" s="176" t="s">
        <v>289</v>
      </c>
      <c r="H333" s="177">
        <v>95</v>
      </c>
      <c r="I333" s="178"/>
      <c r="J333" s="179">
        <f>ROUND(I333*H333,2)</f>
        <v>0</v>
      </c>
      <c r="K333" s="175" t="s">
        <v>129</v>
      </c>
      <c r="L333" s="180"/>
      <c r="M333" s="181" t="s">
        <v>3</v>
      </c>
      <c r="N333" s="182" t="s">
        <v>44</v>
      </c>
      <c r="O333" s="55"/>
      <c r="P333" s="145">
        <f>O333*H333</f>
        <v>0</v>
      </c>
      <c r="Q333" s="145">
        <v>2.6700000000000001E-3</v>
      </c>
      <c r="R333" s="145">
        <f>Q333*H333</f>
        <v>0.25364999999999999</v>
      </c>
      <c r="S333" s="145">
        <v>0</v>
      </c>
      <c r="T333" s="14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47" t="s">
        <v>184</v>
      </c>
      <c r="AT333" s="147" t="s">
        <v>201</v>
      </c>
      <c r="AU333" s="147" t="s">
        <v>83</v>
      </c>
      <c r="AY333" s="19" t="s">
        <v>123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9" t="s">
        <v>81</v>
      </c>
      <c r="BK333" s="148">
        <f>ROUND(I333*H333,2)</f>
        <v>0</v>
      </c>
      <c r="BL333" s="19" t="s">
        <v>130</v>
      </c>
      <c r="BM333" s="147" t="s">
        <v>468</v>
      </c>
    </row>
    <row r="334" spans="1:65" s="2" customFormat="1" ht="19.5">
      <c r="A334" s="34"/>
      <c r="B334" s="35"/>
      <c r="C334" s="34"/>
      <c r="D334" s="149" t="s">
        <v>132</v>
      </c>
      <c r="E334" s="34"/>
      <c r="F334" s="150" t="s">
        <v>467</v>
      </c>
      <c r="G334" s="34"/>
      <c r="H334" s="34"/>
      <c r="I334" s="151"/>
      <c r="J334" s="34"/>
      <c r="K334" s="34"/>
      <c r="L334" s="35"/>
      <c r="M334" s="152"/>
      <c r="N334" s="153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132</v>
      </c>
      <c r="AU334" s="19" t="s">
        <v>83</v>
      </c>
    </row>
    <row r="335" spans="1:65" s="13" customFormat="1" ht="11.25">
      <c r="B335" s="156"/>
      <c r="D335" s="149" t="s">
        <v>136</v>
      </c>
      <c r="E335" s="157" t="s">
        <v>3</v>
      </c>
      <c r="F335" s="158" t="s">
        <v>464</v>
      </c>
      <c r="H335" s="159">
        <v>95</v>
      </c>
      <c r="I335" s="160"/>
      <c r="L335" s="156"/>
      <c r="M335" s="161"/>
      <c r="N335" s="162"/>
      <c r="O335" s="162"/>
      <c r="P335" s="162"/>
      <c r="Q335" s="162"/>
      <c r="R335" s="162"/>
      <c r="S335" s="162"/>
      <c r="T335" s="163"/>
      <c r="AT335" s="157" t="s">
        <v>136</v>
      </c>
      <c r="AU335" s="157" t="s">
        <v>83</v>
      </c>
      <c r="AV335" s="13" t="s">
        <v>83</v>
      </c>
      <c r="AW335" s="13" t="s">
        <v>35</v>
      </c>
      <c r="AX335" s="13" t="s">
        <v>81</v>
      </c>
      <c r="AY335" s="157" t="s">
        <v>123</v>
      </c>
    </row>
    <row r="336" spans="1:65" s="2" customFormat="1" ht="24.2" customHeight="1">
      <c r="A336" s="34"/>
      <c r="B336" s="135"/>
      <c r="C336" s="136" t="s">
        <v>469</v>
      </c>
      <c r="D336" s="136" t="s">
        <v>125</v>
      </c>
      <c r="E336" s="137" t="s">
        <v>470</v>
      </c>
      <c r="F336" s="138" t="s">
        <v>471</v>
      </c>
      <c r="G336" s="139" t="s">
        <v>128</v>
      </c>
      <c r="H336" s="140">
        <v>3.8010000000000002</v>
      </c>
      <c r="I336" s="141"/>
      <c r="J336" s="142">
        <f>ROUND(I336*H336,2)</f>
        <v>0</v>
      </c>
      <c r="K336" s="138" t="s">
        <v>129</v>
      </c>
      <c r="L336" s="35"/>
      <c r="M336" s="143" t="s">
        <v>3</v>
      </c>
      <c r="N336" s="144" t="s">
        <v>44</v>
      </c>
      <c r="O336" s="55"/>
      <c r="P336" s="145">
        <f>O336*H336</f>
        <v>0</v>
      </c>
      <c r="Q336" s="145">
        <v>0</v>
      </c>
      <c r="R336" s="145">
        <f>Q336*H336</f>
        <v>0</v>
      </c>
      <c r="S336" s="145">
        <v>1.92</v>
      </c>
      <c r="T336" s="146">
        <f>S336*H336</f>
        <v>7.2979200000000004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47" t="s">
        <v>130</v>
      </c>
      <c r="AT336" s="147" t="s">
        <v>125</v>
      </c>
      <c r="AU336" s="147" t="s">
        <v>83</v>
      </c>
      <c r="AY336" s="19" t="s">
        <v>123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9" t="s">
        <v>81</v>
      </c>
      <c r="BK336" s="148">
        <f>ROUND(I336*H336,2)</f>
        <v>0</v>
      </c>
      <c r="BL336" s="19" t="s">
        <v>130</v>
      </c>
      <c r="BM336" s="147" t="s">
        <v>472</v>
      </c>
    </row>
    <row r="337" spans="1:65" s="2" customFormat="1" ht="19.5">
      <c r="A337" s="34"/>
      <c r="B337" s="35"/>
      <c r="C337" s="34"/>
      <c r="D337" s="149" t="s">
        <v>132</v>
      </c>
      <c r="E337" s="34"/>
      <c r="F337" s="150" t="s">
        <v>473</v>
      </c>
      <c r="G337" s="34"/>
      <c r="H337" s="34"/>
      <c r="I337" s="151"/>
      <c r="J337" s="34"/>
      <c r="K337" s="34"/>
      <c r="L337" s="35"/>
      <c r="M337" s="152"/>
      <c r="N337" s="153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132</v>
      </c>
      <c r="AU337" s="19" t="s">
        <v>83</v>
      </c>
    </row>
    <row r="338" spans="1:65" s="2" customFormat="1" ht="11.25">
      <c r="A338" s="34"/>
      <c r="B338" s="35"/>
      <c r="C338" s="34"/>
      <c r="D338" s="154" t="s">
        <v>134</v>
      </c>
      <c r="E338" s="34"/>
      <c r="F338" s="155" t="s">
        <v>474</v>
      </c>
      <c r="G338" s="34"/>
      <c r="H338" s="34"/>
      <c r="I338" s="151"/>
      <c r="J338" s="34"/>
      <c r="K338" s="34"/>
      <c r="L338" s="35"/>
      <c r="M338" s="152"/>
      <c r="N338" s="153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134</v>
      </c>
      <c r="AU338" s="19" t="s">
        <v>83</v>
      </c>
    </row>
    <row r="339" spans="1:65" s="13" customFormat="1" ht="11.25">
      <c r="B339" s="156"/>
      <c r="D339" s="149" t="s">
        <v>136</v>
      </c>
      <c r="E339" s="157" t="s">
        <v>3</v>
      </c>
      <c r="F339" s="158" t="s">
        <v>475</v>
      </c>
      <c r="H339" s="159">
        <v>3.8010000000000002</v>
      </c>
      <c r="I339" s="160"/>
      <c r="L339" s="156"/>
      <c r="M339" s="161"/>
      <c r="N339" s="162"/>
      <c r="O339" s="162"/>
      <c r="P339" s="162"/>
      <c r="Q339" s="162"/>
      <c r="R339" s="162"/>
      <c r="S339" s="162"/>
      <c r="T339" s="163"/>
      <c r="AT339" s="157" t="s">
        <v>136</v>
      </c>
      <c r="AU339" s="157" t="s">
        <v>83</v>
      </c>
      <c r="AV339" s="13" t="s">
        <v>83</v>
      </c>
      <c r="AW339" s="13" t="s">
        <v>35</v>
      </c>
      <c r="AX339" s="13" t="s">
        <v>73</v>
      </c>
      <c r="AY339" s="157" t="s">
        <v>123</v>
      </c>
    </row>
    <row r="340" spans="1:65" s="14" customFormat="1" ht="11.25">
      <c r="B340" s="164"/>
      <c r="D340" s="149" t="s">
        <v>136</v>
      </c>
      <c r="E340" s="165" t="s">
        <v>3</v>
      </c>
      <c r="F340" s="166" t="s">
        <v>144</v>
      </c>
      <c r="H340" s="167">
        <v>3.8010000000000002</v>
      </c>
      <c r="I340" s="168"/>
      <c r="L340" s="164"/>
      <c r="M340" s="169"/>
      <c r="N340" s="170"/>
      <c r="O340" s="170"/>
      <c r="P340" s="170"/>
      <c r="Q340" s="170"/>
      <c r="R340" s="170"/>
      <c r="S340" s="170"/>
      <c r="T340" s="171"/>
      <c r="AT340" s="165" t="s">
        <v>136</v>
      </c>
      <c r="AU340" s="165" t="s">
        <v>83</v>
      </c>
      <c r="AV340" s="14" t="s">
        <v>130</v>
      </c>
      <c r="AW340" s="14" t="s">
        <v>35</v>
      </c>
      <c r="AX340" s="14" t="s">
        <v>81</v>
      </c>
      <c r="AY340" s="165" t="s">
        <v>123</v>
      </c>
    </row>
    <row r="341" spans="1:65" s="2" customFormat="1" ht="24.2" customHeight="1">
      <c r="A341" s="34"/>
      <c r="B341" s="135"/>
      <c r="C341" s="136" t="s">
        <v>476</v>
      </c>
      <c r="D341" s="136" t="s">
        <v>125</v>
      </c>
      <c r="E341" s="137" t="s">
        <v>477</v>
      </c>
      <c r="F341" s="138" t="s">
        <v>478</v>
      </c>
      <c r="G341" s="139" t="s">
        <v>297</v>
      </c>
      <c r="H341" s="140">
        <v>19</v>
      </c>
      <c r="I341" s="141"/>
      <c r="J341" s="142">
        <f>ROUND(I341*H341,2)</f>
        <v>0</v>
      </c>
      <c r="K341" s="138" t="s">
        <v>129</v>
      </c>
      <c r="L341" s="35"/>
      <c r="M341" s="143" t="s">
        <v>3</v>
      </c>
      <c r="N341" s="144" t="s">
        <v>44</v>
      </c>
      <c r="O341" s="55"/>
      <c r="P341" s="145">
        <f>O341*H341</f>
        <v>0</v>
      </c>
      <c r="Q341" s="145">
        <v>0.12422</v>
      </c>
      <c r="R341" s="145">
        <f>Q341*H341</f>
        <v>2.3601799999999997</v>
      </c>
      <c r="S341" s="145">
        <v>0</v>
      </c>
      <c r="T341" s="14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47" t="s">
        <v>130</v>
      </c>
      <c r="AT341" s="147" t="s">
        <v>125</v>
      </c>
      <c r="AU341" s="147" t="s">
        <v>83</v>
      </c>
      <c r="AY341" s="19" t="s">
        <v>123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9" t="s">
        <v>81</v>
      </c>
      <c r="BK341" s="148">
        <f>ROUND(I341*H341,2)</f>
        <v>0</v>
      </c>
      <c r="BL341" s="19" t="s">
        <v>130</v>
      </c>
      <c r="BM341" s="147" t="s">
        <v>479</v>
      </c>
    </row>
    <row r="342" spans="1:65" s="2" customFormat="1" ht="11.25">
      <c r="A342" s="34"/>
      <c r="B342" s="35"/>
      <c r="C342" s="34"/>
      <c r="D342" s="149" t="s">
        <v>132</v>
      </c>
      <c r="E342" s="34"/>
      <c r="F342" s="150" t="s">
        <v>480</v>
      </c>
      <c r="G342" s="34"/>
      <c r="H342" s="34"/>
      <c r="I342" s="151"/>
      <c r="J342" s="34"/>
      <c r="K342" s="34"/>
      <c r="L342" s="35"/>
      <c r="M342" s="152"/>
      <c r="N342" s="153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132</v>
      </c>
      <c r="AU342" s="19" t="s">
        <v>83</v>
      </c>
    </row>
    <row r="343" spans="1:65" s="2" customFormat="1" ht="11.25">
      <c r="A343" s="34"/>
      <c r="B343" s="35"/>
      <c r="C343" s="34"/>
      <c r="D343" s="154" t="s">
        <v>134</v>
      </c>
      <c r="E343" s="34"/>
      <c r="F343" s="155" t="s">
        <v>481</v>
      </c>
      <c r="G343" s="34"/>
      <c r="H343" s="34"/>
      <c r="I343" s="151"/>
      <c r="J343" s="34"/>
      <c r="K343" s="34"/>
      <c r="L343" s="35"/>
      <c r="M343" s="152"/>
      <c r="N343" s="153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9" t="s">
        <v>134</v>
      </c>
      <c r="AU343" s="19" t="s">
        <v>83</v>
      </c>
    </row>
    <row r="344" spans="1:65" s="13" customFormat="1" ht="11.25">
      <c r="B344" s="156"/>
      <c r="D344" s="149" t="s">
        <v>136</v>
      </c>
      <c r="E344" s="157" t="s">
        <v>3</v>
      </c>
      <c r="F344" s="158" t="s">
        <v>257</v>
      </c>
      <c r="H344" s="159">
        <v>19</v>
      </c>
      <c r="I344" s="160"/>
      <c r="L344" s="156"/>
      <c r="M344" s="161"/>
      <c r="N344" s="162"/>
      <c r="O344" s="162"/>
      <c r="P344" s="162"/>
      <c r="Q344" s="162"/>
      <c r="R344" s="162"/>
      <c r="S344" s="162"/>
      <c r="T344" s="163"/>
      <c r="AT344" s="157" t="s">
        <v>136</v>
      </c>
      <c r="AU344" s="157" t="s">
        <v>83</v>
      </c>
      <c r="AV344" s="13" t="s">
        <v>83</v>
      </c>
      <c r="AW344" s="13" t="s">
        <v>35</v>
      </c>
      <c r="AX344" s="13" t="s">
        <v>81</v>
      </c>
      <c r="AY344" s="157" t="s">
        <v>123</v>
      </c>
    </row>
    <row r="345" spans="1:65" s="2" customFormat="1" ht="24.2" customHeight="1">
      <c r="A345" s="34"/>
      <c r="B345" s="135"/>
      <c r="C345" s="173" t="s">
        <v>482</v>
      </c>
      <c r="D345" s="173" t="s">
        <v>201</v>
      </c>
      <c r="E345" s="174" t="s">
        <v>483</v>
      </c>
      <c r="F345" s="175" t="s">
        <v>484</v>
      </c>
      <c r="G345" s="176" t="s">
        <v>297</v>
      </c>
      <c r="H345" s="177">
        <v>19</v>
      </c>
      <c r="I345" s="178"/>
      <c r="J345" s="179">
        <f>ROUND(I345*H345,2)</f>
        <v>0</v>
      </c>
      <c r="K345" s="175" t="s">
        <v>129</v>
      </c>
      <c r="L345" s="180"/>
      <c r="M345" s="181" t="s">
        <v>3</v>
      </c>
      <c r="N345" s="182" t="s">
        <v>44</v>
      </c>
      <c r="O345" s="55"/>
      <c r="P345" s="145">
        <f>O345*H345</f>
        <v>0</v>
      </c>
      <c r="Q345" s="145">
        <v>9.7000000000000003E-2</v>
      </c>
      <c r="R345" s="145">
        <f>Q345*H345</f>
        <v>1.843</v>
      </c>
      <c r="S345" s="145">
        <v>0</v>
      </c>
      <c r="T345" s="146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47" t="s">
        <v>184</v>
      </c>
      <c r="AT345" s="147" t="s">
        <v>201</v>
      </c>
      <c r="AU345" s="147" t="s">
        <v>83</v>
      </c>
      <c r="AY345" s="19" t="s">
        <v>123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9" t="s">
        <v>81</v>
      </c>
      <c r="BK345" s="148">
        <f>ROUND(I345*H345,2)</f>
        <v>0</v>
      </c>
      <c r="BL345" s="19" t="s">
        <v>130</v>
      </c>
      <c r="BM345" s="147" t="s">
        <v>485</v>
      </c>
    </row>
    <row r="346" spans="1:65" s="2" customFormat="1" ht="19.5">
      <c r="A346" s="34"/>
      <c r="B346" s="35"/>
      <c r="C346" s="34"/>
      <c r="D346" s="149" t="s">
        <v>132</v>
      </c>
      <c r="E346" s="34"/>
      <c r="F346" s="150" t="s">
        <v>484</v>
      </c>
      <c r="G346" s="34"/>
      <c r="H346" s="34"/>
      <c r="I346" s="151"/>
      <c r="J346" s="34"/>
      <c r="K346" s="34"/>
      <c r="L346" s="35"/>
      <c r="M346" s="152"/>
      <c r="N346" s="153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132</v>
      </c>
      <c r="AU346" s="19" t="s">
        <v>83</v>
      </c>
    </row>
    <row r="347" spans="1:65" s="2" customFormat="1" ht="19.5">
      <c r="A347" s="34"/>
      <c r="B347" s="35"/>
      <c r="C347" s="34"/>
      <c r="D347" s="149" t="s">
        <v>164</v>
      </c>
      <c r="E347" s="34"/>
      <c r="F347" s="172" t="s">
        <v>486</v>
      </c>
      <c r="G347" s="34"/>
      <c r="H347" s="34"/>
      <c r="I347" s="151"/>
      <c r="J347" s="34"/>
      <c r="K347" s="34"/>
      <c r="L347" s="35"/>
      <c r="M347" s="152"/>
      <c r="N347" s="153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164</v>
      </c>
      <c r="AU347" s="19" t="s">
        <v>83</v>
      </c>
    </row>
    <row r="348" spans="1:65" s="13" customFormat="1" ht="11.25">
      <c r="B348" s="156"/>
      <c r="D348" s="149" t="s">
        <v>136</v>
      </c>
      <c r="E348" s="157" t="s">
        <v>3</v>
      </c>
      <c r="F348" s="158" t="s">
        <v>257</v>
      </c>
      <c r="H348" s="159">
        <v>19</v>
      </c>
      <c r="I348" s="160"/>
      <c r="L348" s="156"/>
      <c r="M348" s="161"/>
      <c r="N348" s="162"/>
      <c r="O348" s="162"/>
      <c r="P348" s="162"/>
      <c r="Q348" s="162"/>
      <c r="R348" s="162"/>
      <c r="S348" s="162"/>
      <c r="T348" s="163"/>
      <c r="AT348" s="157" t="s">
        <v>136</v>
      </c>
      <c r="AU348" s="157" t="s">
        <v>83</v>
      </c>
      <c r="AV348" s="13" t="s">
        <v>83</v>
      </c>
      <c r="AW348" s="13" t="s">
        <v>35</v>
      </c>
      <c r="AX348" s="13" t="s">
        <v>81</v>
      </c>
      <c r="AY348" s="157" t="s">
        <v>123</v>
      </c>
    </row>
    <row r="349" spans="1:65" s="2" customFormat="1" ht="24.2" customHeight="1">
      <c r="A349" s="34"/>
      <c r="B349" s="135"/>
      <c r="C349" s="136" t="s">
        <v>487</v>
      </c>
      <c r="D349" s="136" t="s">
        <v>125</v>
      </c>
      <c r="E349" s="137" t="s">
        <v>488</v>
      </c>
      <c r="F349" s="138" t="s">
        <v>489</v>
      </c>
      <c r="G349" s="139" t="s">
        <v>297</v>
      </c>
      <c r="H349" s="140">
        <v>19</v>
      </c>
      <c r="I349" s="141"/>
      <c r="J349" s="142">
        <f>ROUND(I349*H349,2)</f>
        <v>0</v>
      </c>
      <c r="K349" s="138" t="s">
        <v>129</v>
      </c>
      <c r="L349" s="35"/>
      <c r="M349" s="143" t="s">
        <v>3</v>
      </c>
      <c r="N349" s="144" t="s">
        <v>44</v>
      </c>
      <c r="O349" s="55"/>
      <c r="P349" s="145">
        <f>O349*H349</f>
        <v>0</v>
      </c>
      <c r="Q349" s="145">
        <v>2.972E-2</v>
      </c>
      <c r="R349" s="145">
        <f>Q349*H349</f>
        <v>0.56467999999999996</v>
      </c>
      <c r="S349" s="145">
        <v>0</v>
      </c>
      <c r="T349" s="14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47" t="s">
        <v>130</v>
      </c>
      <c r="AT349" s="147" t="s">
        <v>125</v>
      </c>
      <c r="AU349" s="147" t="s">
        <v>83</v>
      </c>
      <c r="AY349" s="19" t="s">
        <v>123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9" t="s">
        <v>81</v>
      </c>
      <c r="BK349" s="148">
        <f>ROUND(I349*H349,2)</f>
        <v>0</v>
      </c>
      <c r="BL349" s="19" t="s">
        <v>130</v>
      </c>
      <c r="BM349" s="147" t="s">
        <v>490</v>
      </c>
    </row>
    <row r="350" spans="1:65" s="2" customFormat="1" ht="19.5">
      <c r="A350" s="34"/>
      <c r="B350" s="35"/>
      <c r="C350" s="34"/>
      <c r="D350" s="149" t="s">
        <v>132</v>
      </c>
      <c r="E350" s="34"/>
      <c r="F350" s="150" t="s">
        <v>491</v>
      </c>
      <c r="G350" s="34"/>
      <c r="H350" s="34"/>
      <c r="I350" s="151"/>
      <c r="J350" s="34"/>
      <c r="K350" s="34"/>
      <c r="L350" s="35"/>
      <c r="M350" s="152"/>
      <c r="N350" s="153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132</v>
      </c>
      <c r="AU350" s="19" t="s">
        <v>83</v>
      </c>
    </row>
    <row r="351" spans="1:65" s="2" customFormat="1" ht="11.25">
      <c r="A351" s="34"/>
      <c r="B351" s="35"/>
      <c r="C351" s="34"/>
      <c r="D351" s="154" t="s">
        <v>134</v>
      </c>
      <c r="E351" s="34"/>
      <c r="F351" s="155" t="s">
        <v>492</v>
      </c>
      <c r="G351" s="34"/>
      <c r="H351" s="34"/>
      <c r="I351" s="151"/>
      <c r="J351" s="34"/>
      <c r="K351" s="34"/>
      <c r="L351" s="35"/>
      <c r="M351" s="152"/>
      <c r="N351" s="153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134</v>
      </c>
      <c r="AU351" s="19" t="s">
        <v>83</v>
      </c>
    </row>
    <row r="352" spans="1:65" s="13" customFormat="1" ht="11.25">
      <c r="B352" s="156"/>
      <c r="D352" s="149" t="s">
        <v>136</v>
      </c>
      <c r="E352" s="157" t="s">
        <v>3</v>
      </c>
      <c r="F352" s="158" t="s">
        <v>257</v>
      </c>
      <c r="H352" s="159">
        <v>19</v>
      </c>
      <c r="I352" s="160"/>
      <c r="L352" s="156"/>
      <c r="M352" s="161"/>
      <c r="N352" s="162"/>
      <c r="O352" s="162"/>
      <c r="P352" s="162"/>
      <c r="Q352" s="162"/>
      <c r="R352" s="162"/>
      <c r="S352" s="162"/>
      <c r="T352" s="163"/>
      <c r="AT352" s="157" t="s">
        <v>136</v>
      </c>
      <c r="AU352" s="157" t="s">
        <v>83</v>
      </c>
      <c r="AV352" s="13" t="s">
        <v>83</v>
      </c>
      <c r="AW352" s="13" t="s">
        <v>35</v>
      </c>
      <c r="AX352" s="13" t="s">
        <v>81</v>
      </c>
      <c r="AY352" s="157" t="s">
        <v>123</v>
      </c>
    </row>
    <row r="353" spans="1:65" s="2" customFormat="1" ht="21.75" customHeight="1">
      <c r="A353" s="34"/>
      <c r="B353" s="135"/>
      <c r="C353" s="173" t="s">
        <v>493</v>
      </c>
      <c r="D353" s="173" t="s">
        <v>201</v>
      </c>
      <c r="E353" s="174" t="s">
        <v>494</v>
      </c>
      <c r="F353" s="175" t="s">
        <v>495</v>
      </c>
      <c r="G353" s="176" t="s">
        <v>297</v>
      </c>
      <c r="H353" s="177">
        <v>19</v>
      </c>
      <c r="I353" s="178"/>
      <c r="J353" s="179">
        <f>ROUND(I353*H353,2)</f>
        <v>0</v>
      </c>
      <c r="K353" s="175" t="s">
        <v>129</v>
      </c>
      <c r="L353" s="180"/>
      <c r="M353" s="181" t="s">
        <v>3</v>
      </c>
      <c r="N353" s="182" t="s">
        <v>44</v>
      </c>
      <c r="O353" s="55"/>
      <c r="P353" s="145">
        <f>O353*H353</f>
        <v>0</v>
      </c>
      <c r="Q353" s="145">
        <v>5.8000000000000003E-2</v>
      </c>
      <c r="R353" s="145">
        <f>Q353*H353</f>
        <v>1.1020000000000001</v>
      </c>
      <c r="S353" s="145">
        <v>0</v>
      </c>
      <c r="T353" s="14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47" t="s">
        <v>184</v>
      </c>
      <c r="AT353" s="147" t="s">
        <v>201</v>
      </c>
      <c r="AU353" s="147" t="s">
        <v>83</v>
      </c>
      <c r="AY353" s="19" t="s">
        <v>123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9" t="s">
        <v>81</v>
      </c>
      <c r="BK353" s="148">
        <f>ROUND(I353*H353,2)</f>
        <v>0</v>
      </c>
      <c r="BL353" s="19" t="s">
        <v>130</v>
      </c>
      <c r="BM353" s="147" t="s">
        <v>496</v>
      </c>
    </row>
    <row r="354" spans="1:65" s="2" customFormat="1" ht="11.25">
      <c r="A354" s="34"/>
      <c r="B354" s="35"/>
      <c r="C354" s="34"/>
      <c r="D354" s="149" t="s">
        <v>132</v>
      </c>
      <c r="E354" s="34"/>
      <c r="F354" s="150" t="s">
        <v>495</v>
      </c>
      <c r="G354" s="34"/>
      <c r="H354" s="34"/>
      <c r="I354" s="151"/>
      <c r="J354" s="34"/>
      <c r="K354" s="34"/>
      <c r="L354" s="35"/>
      <c r="M354" s="152"/>
      <c r="N354" s="153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132</v>
      </c>
      <c r="AU354" s="19" t="s">
        <v>83</v>
      </c>
    </row>
    <row r="355" spans="1:65" s="13" customFormat="1" ht="11.25">
      <c r="B355" s="156"/>
      <c r="D355" s="149" t="s">
        <v>136</v>
      </c>
      <c r="E355" s="157" t="s">
        <v>3</v>
      </c>
      <c r="F355" s="158" t="s">
        <v>257</v>
      </c>
      <c r="H355" s="159">
        <v>19</v>
      </c>
      <c r="I355" s="160"/>
      <c r="L355" s="156"/>
      <c r="M355" s="161"/>
      <c r="N355" s="162"/>
      <c r="O355" s="162"/>
      <c r="P355" s="162"/>
      <c r="Q355" s="162"/>
      <c r="R355" s="162"/>
      <c r="S355" s="162"/>
      <c r="T355" s="163"/>
      <c r="AT355" s="157" t="s">
        <v>136</v>
      </c>
      <c r="AU355" s="157" t="s">
        <v>83</v>
      </c>
      <c r="AV355" s="13" t="s">
        <v>83</v>
      </c>
      <c r="AW355" s="13" t="s">
        <v>35</v>
      </c>
      <c r="AX355" s="13" t="s">
        <v>81</v>
      </c>
      <c r="AY355" s="157" t="s">
        <v>123</v>
      </c>
    </row>
    <row r="356" spans="1:65" s="2" customFormat="1" ht="37.9" customHeight="1">
      <c r="A356" s="34"/>
      <c r="B356" s="135"/>
      <c r="C356" s="136" t="s">
        <v>497</v>
      </c>
      <c r="D356" s="136" t="s">
        <v>125</v>
      </c>
      <c r="E356" s="137" t="s">
        <v>498</v>
      </c>
      <c r="F356" s="138" t="s">
        <v>499</v>
      </c>
      <c r="G356" s="139" t="s">
        <v>297</v>
      </c>
      <c r="H356" s="140">
        <v>7</v>
      </c>
      <c r="I356" s="141"/>
      <c r="J356" s="142">
        <f>ROUND(I356*H356,2)</f>
        <v>0</v>
      </c>
      <c r="K356" s="138" t="s">
        <v>129</v>
      </c>
      <c r="L356" s="35"/>
      <c r="M356" s="143" t="s">
        <v>3</v>
      </c>
      <c r="N356" s="144" t="s">
        <v>44</v>
      </c>
      <c r="O356" s="55"/>
      <c r="P356" s="145">
        <f>O356*H356</f>
        <v>0</v>
      </c>
      <c r="Q356" s="145">
        <v>0.62248000000000003</v>
      </c>
      <c r="R356" s="145">
        <f>Q356*H356</f>
        <v>4.3573599999999999</v>
      </c>
      <c r="S356" s="145">
        <v>0.62</v>
      </c>
      <c r="T356" s="146">
        <f>S356*H356</f>
        <v>4.34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47" t="s">
        <v>130</v>
      </c>
      <c r="AT356" s="147" t="s">
        <v>125</v>
      </c>
      <c r="AU356" s="147" t="s">
        <v>83</v>
      </c>
      <c r="AY356" s="19" t="s">
        <v>123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9" t="s">
        <v>81</v>
      </c>
      <c r="BK356" s="148">
        <f>ROUND(I356*H356,2)</f>
        <v>0</v>
      </c>
      <c r="BL356" s="19" t="s">
        <v>130</v>
      </c>
      <c r="BM356" s="147" t="s">
        <v>500</v>
      </c>
    </row>
    <row r="357" spans="1:65" s="2" customFormat="1" ht="19.5">
      <c r="A357" s="34"/>
      <c r="B357" s="35"/>
      <c r="C357" s="34"/>
      <c r="D357" s="149" t="s">
        <v>132</v>
      </c>
      <c r="E357" s="34"/>
      <c r="F357" s="150" t="s">
        <v>501</v>
      </c>
      <c r="G357" s="34"/>
      <c r="H357" s="34"/>
      <c r="I357" s="151"/>
      <c r="J357" s="34"/>
      <c r="K357" s="34"/>
      <c r="L357" s="35"/>
      <c r="M357" s="152"/>
      <c r="N357" s="153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132</v>
      </c>
      <c r="AU357" s="19" t="s">
        <v>83</v>
      </c>
    </row>
    <row r="358" spans="1:65" s="2" customFormat="1" ht="11.25">
      <c r="A358" s="34"/>
      <c r="B358" s="35"/>
      <c r="C358" s="34"/>
      <c r="D358" s="154" t="s">
        <v>134</v>
      </c>
      <c r="E358" s="34"/>
      <c r="F358" s="155" t="s">
        <v>502</v>
      </c>
      <c r="G358" s="34"/>
      <c r="H358" s="34"/>
      <c r="I358" s="151"/>
      <c r="J358" s="34"/>
      <c r="K358" s="34"/>
      <c r="L358" s="35"/>
      <c r="M358" s="152"/>
      <c r="N358" s="153"/>
      <c r="O358" s="55"/>
      <c r="P358" s="55"/>
      <c r="Q358" s="55"/>
      <c r="R358" s="55"/>
      <c r="S358" s="55"/>
      <c r="T358" s="56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134</v>
      </c>
      <c r="AU358" s="19" t="s">
        <v>83</v>
      </c>
    </row>
    <row r="359" spans="1:65" s="13" customFormat="1" ht="11.25">
      <c r="B359" s="156"/>
      <c r="D359" s="149" t="s">
        <v>136</v>
      </c>
      <c r="E359" s="157" t="s">
        <v>3</v>
      </c>
      <c r="F359" s="158" t="s">
        <v>503</v>
      </c>
      <c r="H359" s="159">
        <v>7</v>
      </c>
      <c r="I359" s="160"/>
      <c r="L359" s="156"/>
      <c r="M359" s="161"/>
      <c r="N359" s="162"/>
      <c r="O359" s="162"/>
      <c r="P359" s="162"/>
      <c r="Q359" s="162"/>
      <c r="R359" s="162"/>
      <c r="S359" s="162"/>
      <c r="T359" s="163"/>
      <c r="AT359" s="157" t="s">
        <v>136</v>
      </c>
      <c r="AU359" s="157" t="s">
        <v>83</v>
      </c>
      <c r="AV359" s="13" t="s">
        <v>83</v>
      </c>
      <c r="AW359" s="13" t="s">
        <v>35</v>
      </c>
      <c r="AX359" s="13" t="s">
        <v>73</v>
      </c>
      <c r="AY359" s="157" t="s">
        <v>123</v>
      </c>
    </row>
    <row r="360" spans="1:65" s="14" customFormat="1" ht="11.25">
      <c r="B360" s="164"/>
      <c r="D360" s="149" t="s">
        <v>136</v>
      </c>
      <c r="E360" s="165" t="s">
        <v>3</v>
      </c>
      <c r="F360" s="166" t="s">
        <v>144</v>
      </c>
      <c r="H360" s="167">
        <v>7</v>
      </c>
      <c r="I360" s="168"/>
      <c r="L360" s="164"/>
      <c r="M360" s="169"/>
      <c r="N360" s="170"/>
      <c r="O360" s="170"/>
      <c r="P360" s="170"/>
      <c r="Q360" s="170"/>
      <c r="R360" s="170"/>
      <c r="S360" s="170"/>
      <c r="T360" s="171"/>
      <c r="AT360" s="165" t="s">
        <v>136</v>
      </c>
      <c r="AU360" s="165" t="s">
        <v>83</v>
      </c>
      <c r="AV360" s="14" t="s">
        <v>130</v>
      </c>
      <c r="AW360" s="14" t="s">
        <v>35</v>
      </c>
      <c r="AX360" s="14" t="s">
        <v>81</v>
      </c>
      <c r="AY360" s="165" t="s">
        <v>123</v>
      </c>
    </row>
    <row r="361" spans="1:65" s="2" customFormat="1" ht="24.2" customHeight="1">
      <c r="A361" s="34"/>
      <c r="B361" s="135"/>
      <c r="C361" s="136" t="s">
        <v>504</v>
      </c>
      <c r="D361" s="136" t="s">
        <v>125</v>
      </c>
      <c r="E361" s="137" t="s">
        <v>505</v>
      </c>
      <c r="F361" s="138" t="s">
        <v>506</v>
      </c>
      <c r="G361" s="139" t="s">
        <v>297</v>
      </c>
      <c r="H361" s="140">
        <v>32</v>
      </c>
      <c r="I361" s="141"/>
      <c r="J361" s="142">
        <f>ROUND(I361*H361,2)</f>
        <v>0</v>
      </c>
      <c r="K361" s="138" t="s">
        <v>129</v>
      </c>
      <c r="L361" s="35"/>
      <c r="M361" s="143" t="s">
        <v>3</v>
      </c>
      <c r="N361" s="144" t="s">
        <v>44</v>
      </c>
      <c r="O361" s="55"/>
      <c r="P361" s="145">
        <f>O361*H361</f>
        <v>0</v>
      </c>
      <c r="Q361" s="145">
        <v>0.10037</v>
      </c>
      <c r="R361" s="145">
        <f>Q361*H361</f>
        <v>3.21184</v>
      </c>
      <c r="S361" s="145">
        <v>0.1</v>
      </c>
      <c r="T361" s="146">
        <f>S361*H361</f>
        <v>3.2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47" t="s">
        <v>130</v>
      </c>
      <c r="AT361" s="147" t="s">
        <v>125</v>
      </c>
      <c r="AU361" s="147" t="s">
        <v>83</v>
      </c>
      <c r="AY361" s="19" t="s">
        <v>123</v>
      </c>
      <c r="BE361" s="148">
        <f>IF(N361="základní",J361,0)</f>
        <v>0</v>
      </c>
      <c r="BF361" s="148">
        <f>IF(N361="snížená",J361,0)</f>
        <v>0</v>
      </c>
      <c r="BG361" s="148">
        <f>IF(N361="zákl. přenesená",J361,0)</f>
        <v>0</v>
      </c>
      <c r="BH361" s="148">
        <f>IF(N361="sníž. přenesená",J361,0)</f>
        <v>0</v>
      </c>
      <c r="BI361" s="148">
        <f>IF(N361="nulová",J361,0)</f>
        <v>0</v>
      </c>
      <c r="BJ361" s="19" t="s">
        <v>81</v>
      </c>
      <c r="BK361" s="148">
        <f>ROUND(I361*H361,2)</f>
        <v>0</v>
      </c>
      <c r="BL361" s="19" t="s">
        <v>130</v>
      </c>
      <c r="BM361" s="147" t="s">
        <v>507</v>
      </c>
    </row>
    <row r="362" spans="1:65" s="2" customFormat="1" ht="19.5">
      <c r="A362" s="34"/>
      <c r="B362" s="35"/>
      <c r="C362" s="34"/>
      <c r="D362" s="149" t="s">
        <v>132</v>
      </c>
      <c r="E362" s="34"/>
      <c r="F362" s="150" t="s">
        <v>506</v>
      </c>
      <c r="G362" s="34"/>
      <c r="H362" s="34"/>
      <c r="I362" s="151"/>
      <c r="J362" s="34"/>
      <c r="K362" s="34"/>
      <c r="L362" s="35"/>
      <c r="M362" s="152"/>
      <c r="N362" s="153"/>
      <c r="O362" s="55"/>
      <c r="P362" s="55"/>
      <c r="Q362" s="55"/>
      <c r="R362" s="55"/>
      <c r="S362" s="55"/>
      <c r="T362" s="56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132</v>
      </c>
      <c r="AU362" s="19" t="s">
        <v>83</v>
      </c>
    </row>
    <row r="363" spans="1:65" s="2" customFormat="1" ht="11.25">
      <c r="A363" s="34"/>
      <c r="B363" s="35"/>
      <c r="C363" s="34"/>
      <c r="D363" s="154" t="s">
        <v>134</v>
      </c>
      <c r="E363" s="34"/>
      <c r="F363" s="155" t="s">
        <v>508</v>
      </c>
      <c r="G363" s="34"/>
      <c r="H363" s="34"/>
      <c r="I363" s="151"/>
      <c r="J363" s="34"/>
      <c r="K363" s="34"/>
      <c r="L363" s="35"/>
      <c r="M363" s="152"/>
      <c r="N363" s="153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134</v>
      </c>
      <c r="AU363" s="19" t="s">
        <v>83</v>
      </c>
    </row>
    <row r="364" spans="1:65" s="15" customFormat="1" ht="11.25">
      <c r="B364" s="183"/>
      <c r="D364" s="149" t="s">
        <v>136</v>
      </c>
      <c r="E364" s="184" t="s">
        <v>3</v>
      </c>
      <c r="F364" s="185" t="s">
        <v>509</v>
      </c>
      <c r="H364" s="184" t="s">
        <v>3</v>
      </c>
      <c r="I364" s="186"/>
      <c r="L364" s="183"/>
      <c r="M364" s="187"/>
      <c r="N364" s="188"/>
      <c r="O364" s="188"/>
      <c r="P364" s="188"/>
      <c r="Q364" s="188"/>
      <c r="R364" s="188"/>
      <c r="S364" s="188"/>
      <c r="T364" s="189"/>
      <c r="AT364" s="184" t="s">
        <v>136</v>
      </c>
      <c r="AU364" s="184" t="s">
        <v>83</v>
      </c>
      <c r="AV364" s="15" t="s">
        <v>81</v>
      </c>
      <c r="AW364" s="15" t="s">
        <v>35</v>
      </c>
      <c r="AX364" s="15" t="s">
        <v>73</v>
      </c>
      <c r="AY364" s="184" t="s">
        <v>123</v>
      </c>
    </row>
    <row r="365" spans="1:65" s="13" customFormat="1" ht="11.25">
      <c r="B365" s="156"/>
      <c r="D365" s="149" t="s">
        <v>136</v>
      </c>
      <c r="E365" s="157" t="s">
        <v>3</v>
      </c>
      <c r="F365" s="158" t="s">
        <v>510</v>
      </c>
      <c r="H365" s="159">
        <v>29</v>
      </c>
      <c r="I365" s="160"/>
      <c r="L365" s="156"/>
      <c r="M365" s="161"/>
      <c r="N365" s="162"/>
      <c r="O365" s="162"/>
      <c r="P365" s="162"/>
      <c r="Q365" s="162"/>
      <c r="R365" s="162"/>
      <c r="S365" s="162"/>
      <c r="T365" s="163"/>
      <c r="AT365" s="157" t="s">
        <v>136</v>
      </c>
      <c r="AU365" s="157" t="s">
        <v>83</v>
      </c>
      <c r="AV365" s="13" t="s">
        <v>83</v>
      </c>
      <c r="AW365" s="13" t="s">
        <v>35</v>
      </c>
      <c r="AX365" s="13" t="s">
        <v>73</v>
      </c>
      <c r="AY365" s="157" t="s">
        <v>123</v>
      </c>
    </row>
    <row r="366" spans="1:65" s="13" customFormat="1" ht="11.25">
      <c r="B366" s="156"/>
      <c r="D366" s="149" t="s">
        <v>136</v>
      </c>
      <c r="E366" s="157" t="s">
        <v>3</v>
      </c>
      <c r="F366" s="158" t="s">
        <v>511</v>
      </c>
      <c r="H366" s="159">
        <v>3</v>
      </c>
      <c r="I366" s="160"/>
      <c r="L366" s="156"/>
      <c r="M366" s="161"/>
      <c r="N366" s="162"/>
      <c r="O366" s="162"/>
      <c r="P366" s="162"/>
      <c r="Q366" s="162"/>
      <c r="R366" s="162"/>
      <c r="S366" s="162"/>
      <c r="T366" s="163"/>
      <c r="AT366" s="157" t="s">
        <v>136</v>
      </c>
      <c r="AU366" s="157" t="s">
        <v>83</v>
      </c>
      <c r="AV366" s="13" t="s">
        <v>83</v>
      </c>
      <c r="AW366" s="13" t="s">
        <v>35</v>
      </c>
      <c r="AX366" s="13" t="s">
        <v>73</v>
      </c>
      <c r="AY366" s="157" t="s">
        <v>123</v>
      </c>
    </row>
    <row r="367" spans="1:65" s="14" customFormat="1" ht="11.25">
      <c r="B367" s="164"/>
      <c r="D367" s="149" t="s">
        <v>136</v>
      </c>
      <c r="E367" s="165" t="s">
        <v>3</v>
      </c>
      <c r="F367" s="166" t="s">
        <v>144</v>
      </c>
      <c r="H367" s="167">
        <v>32</v>
      </c>
      <c r="I367" s="168"/>
      <c r="L367" s="164"/>
      <c r="M367" s="169"/>
      <c r="N367" s="170"/>
      <c r="O367" s="170"/>
      <c r="P367" s="170"/>
      <c r="Q367" s="170"/>
      <c r="R367" s="170"/>
      <c r="S367" s="170"/>
      <c r="T367" s="171"/>
      <c r="AT367" s="165" t="s">
        <v>136</v>
      </c>
      <c r="AU367" s="165" t="s">
        <v>83</v>
      </c>
      <c r="AV367" s="14" t="s">
        <v>130</v>
      </c>
      <c r="AW367" s="14" t="s">
        <v>35</v>
      </c>
      <c r="AX367" s="14" t="s">
        <v>81</v>
      </c>
      <c r="AY367" s="165" t="s">
        <v>123</v>
      </c>
    </row>
    <row r="368" spans="1:65" s="2" customFormat="1" ht="24.2" customHeight="1">
      <c r="A368" s="34"/>
      <c r="B368" s="135"/>
      <c r="C368" s="136" t="s">
        <v>512</v>
      </c>
      <c r="D368" s="136" t="s">
        <v>125</v>
      </c>
      <c r="E368" s="137" t="s">
        <v>513</v>
      </c>
      <c r="F368" s="138" t="s">
        <v>514</v>
      </c>
      <c r="G368" s="139" t="s">
        <v>297</v>
      </c>
      <c r="H368" s="140">
        <v>16</v>
      </c>
      <c r="I368" s="141"/>
      <c r="J368" s="142">
        <f>ROUND(I368*H368,2)</f>
        <v>0</v>
      </c>
      <c r="K368" s="138" t="s">
        <v>129</v>
      </c>
      <c r="L368" s="35"/>
      <c r="M368" s="143" t="s">
        <v>3</v>
      </c>
      <c r="N368" s="144" t="s">
        <v>44</v>
      </c>
      <c r="O368" s="55"/>
      <c r="P368" s="145">
        <f>O368*H368</f>
        <v>0</v>
      </c>
      <c r="Q368" s="145">
        <v>0</v>
      </c>
      <c r="R368" s="145">
        <f>Q368*H368</f>
        <v>0</v>
      </c>
      <c r="S368" s="145">
        <v>0.15</v>
      </c>
      <c r="T368" s="146">
        <f>S368*H368</f>
        <v>2.4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47" t="s">
        <v>130</v>
      </c>
      <c r="AT368" s="147" t="s">
        <v>125</v>
      </c>
      <c r="AU368" s="147" t="s">
        <v>83</v>
      </c>
      <c r="AY368" s="19" t="s">
        <v>123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9" t="s">
        <v>81</v>
      </c>
      <c r="BK368" s="148">
        <f>ROUND(I368*H368,2)</f>
        <v>0</v>
      </c>
      <c r="BL368" s="19" t="s">
        <v>130</v>
      </c>
      <c r="BM368" s="147" t="s">
        <v>515</v>
      </c>
    </row>
    <row r="369" spans="1:65" s="2" customFormat="1" ht="19.5">
      <c r="A369" s="34"/>
      <c r="B369" s="35"/>
      <c r="C369" s="34"/>
      <c r="D369" s="149" t="s">
        <v>132</v>
      </c>
      <c r="E369" s="34"/>
      <c r="F369" s="150" t="s">
        <v>516</v>
      </c>
      <c r="G369" s="34"/>
      <c r="H369" s="34"/>
      <c r="I369" s="151"/>
      <c r="J369" s="34"/>
      <c r="K369" s="34"/>
      <c r="L369" s="35"/>
      <c r="M369" s="152"/>
      <c r="N369" s="153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132</v>
      </c>
      <c r="AU369" s="19" t="s">
        <v>83</v>
      </c>
    </row>
    <row r="370" spans="1:65" s="2" customFormat="1" ht="11.25">
      <c r="A370" s="34"/>
      <c r="B370" s="35"/>
      <c r="C370" s="34"/>
      <c r="D370" s="154" t="s">
        <v>134</v>
      </c>
      <c r="E370" s="34"/>
      <c r="F370" s="155" t="s">
        <v>517</v>
      </c>
      <c r="G370" s="34"/>
      <c r="H370" s="34"/>
      <c r="I370" s="151"/>
      <c r="J370" s="34"/>
      <c r="K370" s="34"/>
      <c r="L370" s="35"/>
      <c r="M370" s="152"/>
      <c r="N370" s="153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134</v>
      </c>
      <c r="AU370" s="19" t="s">
        <v>83</v>
      </c>
    </row>
    <row r="371" spans="1:65" s="13" customFormat="1" ht="11.25">
      <c r="B371" s="156"/>
      <c r="D371" s="149" t="s">
        <v>136</v>
      </c>
      <c r="E371" s="157" t="s">
        <v>3</v>
      </c>
      <c r="F371" s="158" t="s">
        <v>238</v>
      </c>
      <c r="H371" s="159">
        <v>16</v>
      </c>
      <c r="I371" s="160"/>
      <c r="L371" s="156"/>
      <c r="M371" s="161"/>
      <c r="N371" s="162"/>
      <c r="O371" s="162"/>
      <c r="P371" s="162"/>
      <c r="Q371" s="162"/>
      <c r="R371" s="162"/>
      <c r="S371" s="162"/>
      <c r="T371" s="163"/>
      <c r="AT371" s="157" t="s">
        <v>136</v>
      </c>
      <c r="AU371" s="157" t="s">
        <v>83</v>
      </c>
      <c r="AV371" s="13" t="s">
        <v>83</v>
      </c>
      <c r="AW371" s="13" t="s">
        <v>35</v>
      </c>
      <c r="AX371" s="13" t="s">
        <v>73</v>
      </c>
      <c r="AY371" s="157" t="s">
        <v>123</v>
      </c>
    </row>
    <row r="372" spans="1:65" s="14" customFormat="1" ht="11.25">
      <c r="B372" s="164"/>
      <c r="D372" s="149" t="s">
        <v>136</v>
      </c>
      <c r="E372" s="165" t="s">
        <v>3</v>
      </c>
      <c r="F372" s="166" t="s">
        <v>144</v>
      </c>
      <c r="H372" s="167">
        <v>16</v>
      </c>
      <c r="I372" s="168"/>
      <c r="L372" s="164"/>
      <c r="M372" s="169"/>
      <c r="N372" s="170"/>
      <c r="O372" s="170"/>
      <c r="P372" s="170"/>
      <c r="Q372" s="170"/>
      <c r="R372" s="170"/>
      <c r="S372" s="170"/>
      <c r="T372" s="171"/>
      <c r="AT372" s="165" t="s">
        <v>136</v>
      </c>
      <c r="AU372" s="165" t="s">
        <v>83</v>
      </c>
      <c r="AV372" s="14" t="s">
        <v>130</v>
      </c>
      <c r="AW372" s="14" t="s">
        <v>35</v>
      </c>
      <c r="AX372" s="14" t="s">
        <v>81</v>
      </c>
      <c r="AY372" s="165" t="s">
        <v>123</v>
      </c>
    </row>
    <row r="373" spans="1:65" s="2" customFormat="1" ht="24.2" customHeight="1">
      <c r="A373" s="34"/>
      <c r="B373" s="135"/>
      <c r="C373" s="136" t="s">
        <v>518</v>
      </c>
      <c r="D373" s="136" t="s">
        <v>125</v>
      </c>
      <c r="E373" s="137" t="s">
        <v>519</v>
      </c>
      <c r="F373" s="138" t="s">
        <v>520</v>
      </c>
      <c r="G373" s="139" t="s">
        <v>297</v>
      </c>
      <c r="H373" s="140">
        <v>19</v>
      </c>
      <c r="I373" s="141"/>
      <c r="J373" s="142">
        <f>ROUND(I373*H373,2)</f>
        <v>0</v>
      </c>
      <c r="K373" s="138" t="s">
        <v>129</v>
      </c>
      <c r="L373" s="35"/>
      <c r="M373" s="143" t="s">
        <v>3</v>
      </c>
      <c r="N373" s="144" t="s">
        <v>44</v>
      </c>
      <c r="O373" s="55"/>
      <c r="P373" s="145">
        <f>O373*H373</f>
        <v>0</v>
      </c>
      <c r="Q373" s="145">
        <v>0.21734000000000001</v>
      </c>
      <c r="R373" s="145">
        <f>Q373*H373</f>
        <v>4.1294599999999999</v>
      </c>
      <c r="S373" s="145">
        <v>0</v>
      </c>
      <c r="T373" s="14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47" t="s">
        <v>130</v>
      </c>
      <c r="AT373" s="147" t="s">
        <v>125</v>
      </c>
      <c r="AU373" s="147" t="s">
        <v>83</v>
      </c>
      <c r="AY373" s="19" t="s">
        <v>123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9" t="s">
        <v>81</v>
      </c>
      <c r="BK373" s="148">
        <f>ROUND(I373*H373,2)</f>
        <v>0</v>
      </c>
      <c r="BL373" s="19" t="s">
        <v>130</v>
      </c>
      <c r="BM373" s="147" t="s">
        <v>521</v>
      </c>
    </row>
    <row r="374" spans="1:65" s="2" customFormat="1" ht="19.5">
      <c r="A374" s="34"/>
      <c r="B374" s="35"/>
      <c r="C374" s="34"/>
      <c r="D374" s="149" t="s">
        <v>132</v>
      </c>
      <c r="E374" s="34"/>
      <c r="F374" s="150" t="s">
        <v>520</v>
      </c>
      <c r="G374" s="34"/>
      <c r="H374" s="34"/>
      <c r="I374" s="151"/>
      <c r="J374" s="34"/>
      <c r="K374" s="34"/>
      <c r="L374" s="35"/>
      <c r="M374" s="152"/>
      <c r="N374" s="153"/>
      <c r="O374" s="55"/>
      <c r="P374" s="55"/>
      <c r="Q374" s="55"/>
      <c r="R374" s="55"/>
      <c r="S374" s="55"/>
      <c r="T374" s="56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132</v>
      </c>
      <c r="AU374" s="19" t="s">
        <v>83</v>
      </c>
    </row>
    <row r="375" spans="1:65" s="2" customFormat="1" ht="11.25">
      <c r="A375" s="34"/>
      <c r="B375" s="35"/>
      <c r="C375" s="34"/>
      <c r="D375" s="154" t="s">
        <v>134</v>
      </c>
      <c r="E375" s="34"/>
      <c r="F375" s="155" t="s">
        <v>522</v>
      </c>
      <c r="G375" s="34"/>
      <c r="H375" s="34"/>
      <c r="I375" s="151"/>
      <c r="J375" s="34"/>
      <c r="K375" s="34"/>
      <c r="L375" s="35"/>
      <c r="M375" s="152"/>
      <c r="N375" s="153"/>
      <c r="O375" s="55"/>
      <c r="P375" s="55"/>
      <c r="Q375" s="55"/>
      <c r="R375" s="55"/>
      <c r="S375" s="55"/>
      <c r="T375" s="56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134</v>
      </c>
      <c r="AU375" s="19" t="s">
        <v>83</v>
      </c>
    </row>
    <row r="376" spans="1:65" s="13" customFormat="1" ht="11.25">
      <c r="B376" s="156"/>
      <c r="D376" s="149" t="s">
        <v>136</v>
      </c>
      <c r="E376" s="157" t="s">
        <v>3</v>
      </c>
      <c r="F376" s="158" t="s">
        <v>257</v>
      </c>
      <c r="H376" s="159">
        <v>19</v>
      </c>
      <c r="I376" s="160"/>
      <c r="L376" s="156"/>
      <c r="M376" s="161"/>
      <c r="N376" s="162"/>
      <c r="O376" s="162"/>
      <c r="P376" s="162"/>
      <c r="Q376" s="162"/>
      <c r="R376" s="162"/>
      <c r="S376" s="162"/>
      <c r="T376" s="163"/>
      <c r="AT376" s="157" t="s">
        <v>136</v>
      </c>
      <c r="AU376" s="157" t="s">
        <v>83</v>
      </c>
      <c r="AV376" s="13" t="s">
        <v>83</v>
      </c>
      <c r="AW376" s="13" t="s">
        <v>35</v>
      </c>
      <c r="AX376" s="13" t="s">
        <v>81</v>
      </c>
      <c r="AY376" s="157" t="s">
        <v>123</v>
      </c>
    </row>
    <row r="377" spans="1:65" s="2" customFormat="1" ht="24.2" customHeight="1">
      <c r="A377" s="34"/>
      <c r="B377" s="135"/>
      <c r="C377" s="173" t="s">
        <v>523</v>
      </c>
      <c r="D377" s="173" t="s">
        <v>201</v>
      </c>
      <c r="E377" s="174" t="s">
        <v>524</v>
      </c>
      <c r="F377" s="175" t="s">
        <v>525</v>
      </c>
      <c r="G377" s="176" t="s">
        <v>297</v>
      </c>
      <c r="H377" s="177">
        <v>19</v>
      </c>
      <c r="I377" s="178"/>
      <c r="J377" s="179">
        <f>ROUND(I377*H377,2)</f>
        <v>0</v>
      </c>
      <c r="K377" s="175" t="s">
        <v>129</v>
      </c>
      <c r="L377" s="180"/>
      <c r="M377" s="181" t="s">
        <v>3</v>
      </c>
      <c r="N377" s="182" t="s">
        <v>44</v>
      </c>
      <c r="O377" s="55"/>
      <c r="P377" s="145">
        <f>O377*H377</f>
        <v>0</v>
      </c>
      <c r="Q377" s="145">
        <v>2.7E-2</v>
      </c>
      <c r="R377" s="145">
        <f>Q377*H377</f>
        <v>0.51300000000000001</v>
      </c>
      <c r="S377" s="145">
        <v>0</v>
      </c>
      <c r="T377" s="14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47" t="s">
        <v>184</v>
      </c>
      <c r="AT377" s="147" t="s">
        <v>201</v>
      </c>
      <c r="AU377" s="147" t="s">
        <v>83</v>
      </c>
      <c r="AY377" s="19" t="s">
        <v>123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9" t="s">
        <v>81</v>
      </c>
      <c r="BK377" s="148">
        <f>ROUND(I377*H377,2)</f>
        <v>0</v>
      </c>
      <c r="BL377" s="19" t="s">
        <v>130</v>
      </c>
      <c r="BM377" s="147" t="s">
        <v>526</v>
      </c>
    </row>
    <row r="378" spans="1:65" s="2" customFormat="1" ht="11.25">
      <c r="A378" s="34"/>
      <c r="B378" s="35"/>
      <c r="C378" s="34"/>
      <c r="D378" s="149" t="s">
        <v>132</v>
      </c>
      <c r="E378" s="34"/>
      <c r="F378" s="150" t="s">
        <v>525</v>
      </c>
      <c r="G378" s="34"/>
      <c r="H378" s="34"/>
      <c r="I378" s="151"/>
      <c r="J378" s="34"/>
      <c r="K378" s="34"/>
      <c r="L378" s="35"/>
      <c r="M378" s="152"/>
      <c r="N378" s="153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132</v>
      </c>
      <c r="AU378" s="19" t="s">
        <v>83</v>
      </c>
    </row>
    <row r="379" spans="1:65" s="13" customFormat="1" ht="11.25">
      <c r="B379" s="156"/>
      <c r="D379" s="149" t="s">
        <v>136</v>
      </c>
      <c r="E379" s="157" t="s">
        <v>3</v>
      </c>
      <c r="F379" s="158" t="s">
        <v>257</v>
      </c>
      <c r="H379" s="159">
        <v>19</v>
      </c>
      <c r="I379" s="160"/>
      <c r="L379" s="156"/>
      <c r="M379" s="161"/>
      <c r="N379" s="162"/>
      <c r="O379" s="162"/>
      <c r="P379" s="162"/>
      <c r="Q379" s="162"/>
      <c r="R379" s="162"/>
      <c r="S379" s="162"/>
      <c r="T379" s="163"/>
      <c r="AT379" s="157" t="s">
        <v>136</v>
      </c>
      <c r="AU379" s="157" t="s">
        <v>83</v>
      </c>
      <c r="AV379" s="13" t="s">
        <v>83</v>
      </c>
      <c r="AW379" s="13" t="s">
        <v>35</v>
      </c>
      <c r="AX379" s="13" t="s">
        <v>81</v>
      </c>
      <c r="AY379" s="157" t="s">
        <v>123</v>
      </c>
    </row>
    <row r="380" spans="1:65" s="2" customFormat="1" ht="16.5" customHeight="1">
      <c r="A380" s="34"/>
      <c r="B380" s="135"/>
      <c r="C380" s="173" t="s">
        <v>527</v>
      </c>
      <c r="D380" s="173" t="s">
        <v>201</v>
      </c>
      <c r="E380" s="174" t="s">
        <v>528</v>
      </c>
      <c r="F380" s="175" t="s">
        <v>529</v>
      </c>
      <c r="G380" s="176" t="s">
        <v>297</v>
      </c>
      <c r="H380" s="177">
        <v>19</v>
      </c>
      <c r="I380" s="178"/>
      <c r="J380" s="179">
        <f>ROUND(I380*H380,2)</f>
        <v>0</v>
      </c>
      <c r="K380" s="175" t="s">
        <v>129</v>
      </c>
      <c r="L380" s="180"/>
      <c r="M380" s="181" t="s">
        <v>3</v>
      </c>
      <c r="N380" s="182" t="s">
        <v>44</v>
      </c>
      <c r="O380" s="55"/>
      <c r="P380" s="145">
        <f>O380*H380</f>
        <v>0</v>
      </c>
      <c r="Q380" s="145">
        <v>3.8600000000000002E-2</v>
      </c>
      <c r="R380" s="145">
        <f>Q380*H380</f>
        <v>0.73340000000000005</v>
      </c>
      <c r="S380" s="145">
        <v>0</v>
      </c>
      <c r="T380" s="14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47" t="s">
        <v>184</v>
      </c>
      <c r="AT380" s="147" t="s">
        <v>201</v>
      </c>
      <c r="AU380" s="147" t="s">
        <v>83</v>
      </c>
      <c r="AY380" s="19" t="s">
        <v>123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9" t="s">
        <v>81</v>
      </c>
      <c r="BK380" s="148">
        <f>ROUND(I380*H380,2)</f>
        <v>0</v>
      </c>
      <c r="BL380" s="19" t="s">
        <v>130</v>
      </c>
      <c r="BM380" s="147" t="s">
        <v>530</v>
      </c>
    </row>
    <row r="381" spans="1:65" s="2" customFormat="1" ht="11.25">
      <c r="A381" s="34"/>
      <c r="B381" s="35"/>
      <c r="C381" s="34"/>
      <c r="D381" s="149" t="s">
        <v>132</v>
      </c>
      <c r="E381" s="34"/>
      <c r="F381" s="150" t="s">
        <v>529</v>
      </c>
      <c r="G381" s="34"/>
      <c r="H381" s="34"/>
      <c r="I381" s="151"/>
      <c r="J381" s="34"/>
      <c r="K381" s="34"/>
      <c r="L381" s="35"/>
      <c r="M381" s="152"/>
      <c r="N381" s="153"/>
      <c r="O381" s="55"/>
      <c r="P381" s="55"/>
      <c r="Q381" s="55"/>
      <c r="R381" s="55"/>
      <c r="S381" s="55"/>
      <c r="T381" s="56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9" t="s">
        <v>132</v>
      </c>
      <c r="AU381" s="19" t="s">
        <v>83</v>
      </c>
    </row>
    <row r="382" spans="1:65" s="13" customFormat="1" ht="11.25">
      <c r="B382" s="156"/>
      <c r="D382" s="149" t="s">
        <v>136</v>
      </c>
      <c r="E382" s="157" t="s">
        <v>3</v>
      </c>
      <c r="F382" s="158" t="s">
        <v>257</v>
      </c>
      <c r="H382" s="159">
        <v>19</v>
      </c>
      <c r="I382" s="160"/>
      <c r="L382" s="156"/>
      <c r="M382" s="161"/>
      <c r="N382" s="162"/>
      <c r="O382" s="162"/>
      <c r="P382" s="162"/>
      <c r="Q382" s="162"/>
      <c r="R382" s="162"/>
      <c r="S382" s="162"/>
      <c r="T382" s="163"/>
      <c r="AT382" s="157" t="s">
        <v>136</v>
      </c>
      <c r="AU382" s="157" t="s">
        <v>83</v>
      </c>
      <c r="AV382" s="13" t="s">
        <v>83</v>
      </c>
      <c r="AW382" s="13" t="s">
        <v>35</v>
      </c>
      <c r="AX382" s="13" t="s">
        <v>81</v>
      </c>
      <c r="AY382" s="157" t="s">
        <v>123</v>
      </c>
    </row>
    <row r="383" spans="1:65" s="2" customFormat="1" ht="24.2" customHeight="1">
      <c r="A383" s="34"/>
      <c r="B383" s="135"/>
      <c r="C383" s="173" t="s">
        <v>531</v>
      </c>
      <c r="D383" s="173" t="s">
        <v>201</v>
      </c>
      <c r="E383" s="174" t="s">
        <v>532</v>
      </c>
      <c r="F383" s="175" t="s">
        <v>533</v>
      </c>
      <c r="G383" s="176" t="s">
        <v>297</v>
      </c>
      <c r="H383" s="177">
        <v>19</v>
      </c>
      <c r="I383" s="178"/>
      <c r="J383" s="179">
        <f>ROUND(I383*H383,2)</f>
        <v>0</v>
      </c>
      <c r="K383" s="175" t="s">
        <v>129</v>
      </c>
      <c r="L383" s="180"/>
      <c r="M383" s="181" t="s">
        <v>3</v>
      </c>
      <c r="N383" s="182" t="s">
        <v>44</v>
      </c>
      <c r="O383" s="55"/>
      <c r="P383" s="145">
        <f>O383*H383</f>
        <v>0</v>
      </c>
      <c r="Q383" s="145">
        <v>3.0000000000000001E-3</v>
      </c>
      <c r="R383" s="145">
        <f>Q383*H383</f>
        <v>5.7000000000000002E-2</v>
      </c>
      <c r="S383" s="145">
        <v>0</v>
      </c>
      <c r="T383" s="146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47" t="s">
        <v>184</v>
      </c>
      <c r="AT383" s="147" t="s">
        <v>201</v>
      </c>
      <c r="AU383" s="147" t="s">
        <v>83</v>
      </c>
      <c r="AY383" s="19" t="s">
        <v>123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9" t="s">
        <v>81</v>
      </c>
      <c r="BK383" s="148">
        <f>ROUND(I383*H383,2)</f>
        <v>0</v>
      </c>
      <c r="BL383" s="19" t="s">
        <v>130</v>
      </c>
      <c r="BM383" s="147" t="s">
        <v>534</v>
      </c>
    </row>
    <row r="384" spans="1:65" s="2" customFormat="1" ht="11.25">
      <c r="A384" s="34"/>
      <c r="B384" s="35"/>
      <c r="C384" s="34"/>
      <c r="D384" s="149" t="s">
        <v>132</v>
      </c>
      <c r="E384" s="34"/>
      <c r="F384" s="150" t="s">
        <v>533</v>
      </c>
      <c r="G384" s="34"/>
      <c r="H384" s="34"/>
      <c r="I384" s="151"/>
      <c r="J384" s="34"/>
      <c r="K384" s="34"/>
      <c r="L384" s="35"/>
      <c r="M384" s="152"/>
      <c r="N384" s="153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132</v>
      </c>
      <c r="AU384" s="19" t="s">
        <v>83</v>
      </c>
    </row>
    <row r="385" spans="1:65" s="13" customFormat="1" ht="11.25">
      <c r="B385" s="156"/>
      <c r="D385" s="149" t="s">
        <v>136</v>
      </c>
      <c r="E385" s="157" t="s">
        <v>3</v>
      </c>
      <c r="F385" s="158" t="s">
        <v>257</v>
      </c>
      <c r="H385" s="159">
        <v>19</v>
      </c>
      <c r="I385" s="160"/>
      <c r="L385" s="156"/>
      <c r="M385" s="161"/>
      <c r="N385" s="162"/>
      <c r="O385" s="162"/>
      <c r="P385" s="162"/>
      <c r="Q385" s="162"/>
      <c r="R385" s="162"/>
      <c r="S385" s="162"/>
      <c r="T385" s="163"/>
      <c r="AT385" s="157" t="s">
        <v>136</v>
      </c>
      <c r="AU385" s="157" t="s">
        <v>83</v>
      </c>
      <c r="AV385" s="13" t="s">
        <v>83</v>
      </c>
      <c r="AW385" s="13" t="s">
        <v>35</v>
      </c>
      <c r="AX385" s="13" t="s">
        <v>81</v>
      </c>
      <c r="AY385" s="157" t="s">
        <v>123</v>
      </c>
    </row>
    <row r="386" spans="1:65" s="2" customFormat="1" ht="24.2" customHeight="1">
      <c r="A386" s="34"/>
      <c r="B386" s="135"/>
      <c r="C386" s="136" t="s">
        <v>535</v>
      </c>
      <c r="D386" s="136" t="s">
        <v>125</v>
      </c>
      <c r="E386" s="137" t="s">
        <v>536</v>
      </c>
      <c r="F386" s="138" t="s">
        <v>537</v>
      </c>
      <c r="G386" s="139" t="s">
        <v>289</v>
      </c>
      <c r="H386" s="140">
        <v>95</v>
      </c>
      <c r="I386" s="141"/>
      <c r="J386" s="142">
        <f>ROUND(I386*H386,2)</f>
        <v>0</v>
      </c>
      <c r="K386" s="138" t="s">
        <v>129</v>
      </c>
      <c r="L386" s="35"/>
      <c r="M386" s="143" t="s">
        <v>3</v>
      </c>
      <c r="N386" s="144" t="s">
        <v>44</v>
      </c>
      <c r="O386" s="55"/>
      <c r="P386" s="145">
        <f>O386*H386</f>
        <v>0</v>
      </c>
      <c r="Q386" s="145">
        <v>9.0000000000000006E-5</v>
      </c>
      <c r="R386" s="145">
        <f>Q386*H386</f>
        <v>8.5500000000000003E-3</v>
      </c>
      <c r="S386" s="145">
        <v>0</v>
      </c>
      <c r="T386" s="14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47" t="s">
        <v>130</v>
      </c>
      <c r="AT386" s="147" t="s">
        <v>125</v>
      </c>
      <c r="AU386" s="147" t="s">
        <v>83</v>
      </c>
      <c r="AY386" s="19" t="s">
        <v>123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9" t="s">
        <v>81</v>
      </c>
      <c r="BK386" s="148">
        <f>ROUND(I386*H386,2)</f>
        <v>0</v>
      </c>
      <c r="BL386" s="19" t="s">
        <v>130</v>
      </c>
      <c r="BM386" s="147" t="s">
        <v>538</v>
      </c>
    </row>
    <row r="387" spans="1:65" s="2" customFormat="1" ht="11.25">
      <c r="A387" s="34"/>
      <c r="B387" s="35"/>
      <c r="C387" s="34"/>
      <c r="D387" s="149" t="s">
        <v>132</v>
      </c>
      <c r="E387" s="34"/>
      <c r="F387" s="150" t="s">
        <v>539</v>
      </c>
      <c r="G387" s="34"/>
      <c r="H387" s="34"/>
      <c r="I387" s="151"/>
      <c r="J387" s="34"/>
      <c r="K387" s="34"/>
      <c r="L387" s="35"/>
      <c r="M387" s="152"/>
      <c r="N387" s="153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132</v>
      </c>
      <c r="AU387" s="19" t="s">
        <v>83</v>
      </c>
    </row>
    <row r="388" spans="1:65" s="2" customFormat="1" ht="11.25">
      <c r="A388" s="34"/>
      <c r="B388" s="35"/>
      <c r="C388" s="34"/>
      <c r="D388" s="154" t="s">
        <v>134</v>
      </c>
      <c r="E388" s="34"/>
      <c r="F388" s="155" t="s">
        <v>540</v>
      </c>
      <c r="G388" s="34"/>
      <c r="H388" s="34"/>
      <c r="I388" s="151"/>
      <c r="J388" s="34"/>
      <c r="K388" s="34"/>
      <c r="L388" s="35"/>
      <c r="M388" s="152"/>
      <c r="N388" s="153"/>
      <c r="O388" s="55"/>
      <c r="P388" s="55"/>
      <c r="Q388" s="55"/>
      <c r="R388" s="55"/>
      <c r="S388" s="55"/>
      <c r="T388" s="56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134</v>
      </c>
      <c r="AU388" s="19" t="s">
        <v>83</v>
      </c>
    </row>
    <row r="389" spans="1:65" s="13" customFormat="1" ht="11.25">
      <c r="B389" s="156"/>
      <c r="D389" s="149" t="s">
        <v>136</v>
      </c>
      <c r="E389" s="157" t="s">
        <v>3</v>
      </c>
      <c r="F389" s="158" t="s">
        <v>464</v>
      </c>
      <c r="H389" s="159">
        <v>95</v>
      </c>
      <c r="I389" s="160"/>
      <c r="L389" s="156"/>
      <c r="M389" s="161"/>
      <c r="N389" s="162"/>
      <c r="O389" s="162"/>
      <c r="P389" s="162"/>
      <c r="Q389" s="162"/>
      <c r="R389" s="162"/>
      <c r="S389" s="162"/>
      <c r="T389" s="163"/>
      <c r="AT389" s="157" t="s">
        <v>136</v>
      </c>
      <c r="AU389" s="157" t="s">
        <v>83</v>
      </c>
      <c r="AV389" s="13" t="s">
        <v>83</v>
      </c>
      <c r="AW389" s="13" t="s">
        <v>35</v>
      </c>
      <c r="AX389" s="13" t="s">
        <v>73</v>
      </c>
      <c r="AY389" s="157" t="s">
        <v>123</v>
      </c>
    </row>
    <row r="390" spans="1:65" s="14" customFormat="1" ht="11.25">
      <c r="B390" s="164"/>
      <c r="D390" s="149" t="s">
        <v>136</v>
      </c>
      <c r="E390" s="165" t="s">
        <v>3</v>
      </c>
      <c r="F390" s="166" t="s">
        <v>144</v>
      </c>
      <c r="H390" s="167">
        <v>95</v>
      </c>
      <c r="I390" s="168"/>
      <c r="L390" s="164"/>
      <c r="M390" s="169"/>
      <c r="N390" s="170"/>
      <c r="O390" s="170"/>
      <c r="P390" s="170"/>
      <c r="Q390" s="170"/>
      <c r="R390" s="170"/>
      <c r="S390" s="170"/>
      <c r="T390" s="171"/>
      <c r="AT390" s="165" t="s">
        <v>136</v>
      </c>
      <c r="AU390" s="165" t="s">
        <v>83</v>
      </c>
      <c r="AV390" s="14" t="s">
        <v>130</v>
      </c>
      <c r="AW390" s="14" t="s">
        <v>35</v>
      </c>
      <c r="AX390" s="14" t="s">
        <v>81</v>
      </c>
      <c r="AY390" s="165" t="s">
        <v>123</v>
      </c>
    </row>
    <row r="391" spans="1:65" s="2" customFormat="1" ht="16.5" customHeight="1">
      <c r="A391" s="34"/>
      <c r="B391" s="135"/>
      <c r="C391" s="136" t="s">
        <v>541</v>
      </c>
      <c r="D391" s="136" t="s">
        <v>125</v>
      </c>
      <c r="E391" s="137" t="s">
        <v>542</v>
      </c>
      <c r="F391" s="138" t="s">
        <v>543</v>
      </c>
      <c r="G391" s="139" t="s">
        <v>297</v>
      </c>
      <c r="H391" s="140">
        <v>16</v>
      </c>
      <c r="I391" s="141"/>
      <c r="J391" s="142">
        <f>ROUND(I391*H391,2)</f>
        <v>0</v>
      </c>
      <c r="K391" s="138" t="s">
        <v>3</v>
      </c>
      <c r="L391" s="35"/>
      <c r="M391" s="143" t="s">
        <v>3</v>
      </c>
      <c r="N391" s="144" t="s">
        <v>44</v>
      </c>
      <c r="O391" s="55"/>
      <c r="P391" s="145">
        <f>O391*H391</f>
        <v>0</v>
      </c>
      <c r="Q391" s="145">
        <v>0</v>
      </c>
      <c r="R391" s="145">
        <f>Q391*H391</f>
        <v>0</v>
      </c>
      <c r="S391" s="145">
        <v>0</v>
      </c>
      <c r="T391" s="146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47" t="s">
        <v>130</v>
      </c>
      <c r="AT391" s="147" t="s">
        <v>125</v>
      </c>
      <c r="AU391" s="147" t="s">
        <v>83</v>
      </c>
      <c r="AY391" s="19" t="s">
        <v>123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9" t="s">
        <v>81</v>
      </c>
      <c r="BK391" s="148">
        <f>ROUND(I391*H391,2)</f>
        <v>0</v>
      </c>
      <c r="BL391" s="19" t="s">
        <v>130</v>
      </c>
      <c r="BM391" s="147" t="s">
        <v>544</v>
      </c>
    </row>
    <row r="392" spans="1:65" s="2" customFormat="1" ht="11.25">
      <c r="A392" s="34"/>
      <c r="B392" s="35"/>
      <c r="C392" s="34"/>
      <c r="D392" s="149" t="s">
        <v>132</v>
      </c>
      <c r="E392" s="34"/>
      <c r="F392" s="150" t="s">
        <v>543</v>
      </c>
      <c r="G392" s="34"/>
      <c r="H392" s="34"/>
      <c r="I392" s="151"/>
      <c r="J392" s="34"/>
      <c r="K392" s="34"/>
      <c r="L392" s="35"/>
      <c r="M392" s="152"/>
      <c r="N392" s="153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132</v>
      </c>
      <c r="AU392" s="19" t="s">
        <v>83</v>
      </c>
    </row>
    <row r="393" spans="1:65" s="13" customFormat="1" ht="11.25">
      <c r="B393" s="156"/>
      <c r="D393" s="149" t="s">
        <v>136</v>
      </c>
      <c r="E393" s="157" t="s">
        <v>3</v>
      </c>
      <c r="F393" s="158" t="s">
        <v>545</v>
      </c>
      <c r="H393" s="159">
        <v>16</v>
      </c>
      <c r="I393" s="160"/>
      <c r="L393" s="156"/>
      <c r="M393" s="161"/>
      <c r="N393" s="162"/>
      <c r="O393" s="162"/>
      <c r="P393" s="162"/>
      <c r="Q393" s="162"/>
      <c r="R393" s="162"/>
      <c r="S393" s="162"/>
      <c r="T393" s="163"/>
      <c r="AT393" s="157" t="s">
        <v>136</v>
      </c>
      <c r="AU393" s="157" t="s">
        <v>83</v>
      </c>
      <c r="AV393" s="13" t="s">
        <v>83</v>
      </c>
      <c r="AW393" s="13" t="s">
        <v>35</v>
      </c>
      <c r="AX393" s="13" t="s">
        <v>81</v>
      </c>
      <c r="AY393" s="157" t="s">
        <v>123</v>
      </c>
    </row>
    <row r="394" spans="1:65" s="2" customFormat="1" ht="24.2" customHeight="1">
      <c r="A394" s="34"/>
      <c r="B394" s="135"/>
      <c r="C394" s="136" t="s">
        <v>546</v>
      </c>
      <c r="D394" s="136" t="s">
        <v>125</v>
      </c>
      <c r="E394" s="137" t="s">
        <v>547</v>
      </c>
      <c r="F394" s="138" t="s">
        <v>548</v>
      </c>
      <c r="G394" s="139" t="s">
        <v>297</v>
      </c>
      <c r="H394" s="140">
        <v>22</v>
      </c>
      <c r="I394" s="141"/>
      <c r="J394" s="142">
        <f>ROUND(I394*H394,2)</f>
        <v>0</v>
      </c>
      <c r="K394" s="138" t="s">
        <v>3</v>
      </c>
      <c r="L394" s="35"/>
      <c r="M394" s="143" t="s">
        <v>3</v>
      </c>
      <c r="N394" s="144" t="s">
        <v>44</v>
      </c>
      <c r="O394" s="55"/>
      <c r="P394" s="145">
        <f>O394*H394</f>
        <v>0</v>
      </c>
      <c r="Q394" s="145">
        <v>0</v>
      </c>
      <c r="R394" s="145">
        <f>Q394*H394</f>
        <v>0</v>
      </c>
      <c r="S394" s="145">
        <v>0</v>
      </c>
      <c r="T394" s="146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47" t="s">
        <v>130</v>
      </c>
      <c r="AT394" s="147" t="s">
        <v>125</v>
      </c>
      <c r="AU394" s="147" t="s">
        <v>83</v>
      </c>
      <c r="AY394" s="19" t="s">
        <v>123</v>
      </c>
      <c r="BE394" s="148">
        <f>IF(N394="základní",J394,0)</f>
        <v>0</v>
      </c>
      <c r="BF394" s="148">
        <f>IF(N394="snížená",J394,0)</f>
        <v>0</v>
      </c>
      <c r="BG394" s="148">
        <f>IF(N394="zákl. přenesená",J394,0)</f>
        <v>0</v>
      </c>
      <c r="BH394" s="148">
        <f>IF(N394="sníž. přenesená",J394,0)</f>
        <v>0</v>
      </c>
      <c r="BI394" s="148">
        <f>IF(N394="nulová",J394,0)</f>
        <v>0</v>
      </c>
      <c r="BJ394" s="19" t="s">
        <v>81</v>
      </c>
      <c r="BK394" s="148">
        <f>ROUND(I394*H394,2)</f>
        <v>0</v>
      </c>
      <c r="BL394" s="19" t="s">
        <v>130</v>
      </c>
      <c r="BM394" s="147" t="s">
        <v>549</v>
      </c>
    </row>
    <row r="395" spans="1:65" s="2" customFormat="1" ht="11.25">
      <c r="A395" s="34"/>
      <c r="B395" s="35"/>
      <c r="C395" s="34"/>
      <c r="D395" s="149" t="s">
        <v>132</v>
      </c>
      <c r="E395" s="34"/>
      <c r="F395" s="150" t="s">
        <v>548</v>
      </c>
      <c r="G395" s="34"/>
      <c r="H395" s="34"/>
      <c r="I395" s="151"/>
      <c r="J395" s="34"/>
      <c r="K395" s="34"/>
      <c r="L395" s="35"/>
      <c r="M395" s="152"/>
      <c r="N395" s="153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9" t="s">
        <v>132</v>
      </c>
      <c r="AU395" s="19" t="s">
        <v>83</v>
      </c>
    </row>
    <row r="396" spans="1:65" s="2" customFormat="1" ht="19.5">
      <c r="A396" s="34"/>
      <c r="B396" s="35"/>
      <c r="C396" s="34"/>
      <c r="D396" s="149" t="s">
        <v>164</v>
      </c>
      <c r="E396" s="34"/>
      <c r="F396" s="172" t="s">
        <v>550</v>
      </c>
      <c r="G396" s="34"/>
      <c r="H396" s="34"/>
      <c r="I396" s="151"/>
      <c r="J396" s="34"/>
      <c r="K396" s="34"/>
      <c r="L396" s="35"/>
      <c r="M396" s="152"/>
      <c r="N396" s="153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164</v>
      </c>
      <c r="AU396" s="19" t="s">
        <v>83</v>
      </c>
    </row>
    <row r="397" spans="1:65" s="13" customFormat="1" ht="11.25">
      <c r="B397" s="156"/>
      <c r="D397" s="149" t="s">
        <v>136</v>
      </c>
      <c r="E397" s="157" t="s">
        <v>3</v>
      </c>
      <c r="F397" s="158" t="s">
        <v>551</v>
      </c>
      <c r="H397" s="159">
        <v>22</v>
      </c>
      <c r="I397" s="160"/>
      <c r="L397" s="156"/>
      <c r="M397" s="161"/>
      <c r="N397" s="162"/>
      <c r="O397" s="162"/>
      <c r="P397" s="162"/>
      <c r="Q397" s="162"/>
      <c r="R397" s="162"/>
      <c r="S397" s="162"/>
      <c r="T397" s="163"/>
      <c r="AT397" s="157" t="s">
        <v>136</v>
      </c>
      <c r="AU397" s="157" t="s">
        <v>83</v>
      </c>
      <c r="AV397" s="13" t="s">
        <v>83</v>
      </c>
      <c r="AW397" s="13" t="s">
        <v>35</v>
      </c>
      <c r="AX397" s="13" t="s">
        <v>73</v>
      </c>
      <c r="AY397" s="157" t="s">
        <v>123</v>
      </c>
    </row>
    <row r="398" spans="1:65" s="12" customFormat="1" ht="22.9" customHeight="1">
      <c r="B398" s="122"/>
      <c r="D398" s="123" t="s">
        <v>72</v>
      </c>
      <c r="E398" s="133" t="s">
        <v>193</v>
      </c>
      <c r="F398" s="133" t="s">
        <v>552</v>
      </c>
      <c r="I398" s="125"/>
      <c r="J398" s="134">
        <f>BK398</f>
        <v>0</v>
      </c>
      <c r="L398" s="122"/>
      <c r="M398" s="127"/>
      <c r="N398" s="128"/>
      <c r="O398" s="128"/>
      <c r="P398" s="129">
        <f>P399+SUM(P400:P523)</f>
        <v>0</v>
      </c>
      <c r="Q398" s="128"/>
      <c r="R398" s="129">
        <f>R399+SUM(R400:R523)</f>
        <v>263.93568944000003</v>
      </c>
      <c r="S398" s="128"/>
      <c r="T398" s="130">
        <f>T399+SUM(T400:T523)</f>
        <v>1337.9730000000002</v>
      </c>
      <c r="AR398" s="123" t="s">
        <v>81</v>
      </c>
      <c r="AT398" s="131" t="s">
        <v>72</v>
      </c>
      <c r="AU398" s="131" t="s">
        <v>81</v>
      </c>
      <c r="AY398" s="123" t="s">
        <v>123</v>
      </c>
      <c r="BK398" s="132">
        <f>BK399+SUM(BK400:BK523)</f>
        <v>0</v>
      </c>
    </row>
    <row r="399" spans="1:65" s="2" customFormat="1" ht="24.2" customHeight="1">
      <c r="A399" s="34"/>
      <c r="B399" s="135"/>
      <c r="C399" s="136" t="s">
        <v>553</v>
      </c>
      <c r="D399" s="136" t="s">
        <v>125</v>
      </c>
      <c r="E399" s="137" t="s">
        <v>554</v>
      </c>
      <c r="F399" s="138" t="s">
        <v>555</v>
      </c>
      <c r="G399" s="139" t="s">
        <v>289</v>
      </c>
      <c r="H399" s="140">
        <v>14</v>
      </c>
      <c r="I399" s="141"/>
      <c r="J399" s="142">
        <f>ROUND(I399*H399,2)</f>
        <v>0</v>
      </c>
      <c r="K399" s="138" t="s">
        <v>129</v>
      </c>
      <c r="L399" s="35"/>
      <c r="M399" s="143" t="s">
        <v>3</v>
      </c>
      <c r="N399" s="144" t="s">
        <v>44</v>
      </c>
      <c r="O399" s="55"/>
      <c r="P399" s="145">
        <f>O399*H399</f>
        <v>0</v>
      </c>
      <c r="Q399" s="145">
        <v>0.26336999999999999</v>
      </c>
      <c r="R399" s="145">
        <f>Q399*H399</f>
        <v>3.6871799999999997</v>
      </c>
      <c r="S399" s="145">
        <v>0</v>
      </c>
      <c r="T399" s="146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47" t="s">
        <v>130</v>
      </c>
      <c r="AT399" s="147" t="s">
        <v>125</v>
      </c>
      <c r="AU399" s="147" t="s">
        <v>83</v>
      </c>
      <c r="AY399" s="19" t="s">
        <v>123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9" t="s">
        <v>81</v>
      </c>
      <c r="BK399" s="148">
        <f>ROUND(I399*H399,2)</f>
        <v>0</v>
      </c>
      <c r="BL399" s="19" t="s">
        <v>130</v>
      </c>
      <c r="BM399" s="147" t="s">
        <v>556</v>
      </c>
    </row>
    <row r="400" spans="1:65" s="2" customFormat="1" ht="11.25">
      <c r="A400" s="34"/>
      <c r="B400" s="35"/>
      <c r="C400" s="34"/>
      <c r="D400" s="149" t="s">
        <v>132</v>
      </c>
      <c r="E400" s="34"/>
      <c r="F400" s="150" t="s">
        <v>557</v>
      </c>
      <c r="G400" s="34"/>
      <c r="H400" s="34"/>
      <c r="I400" s="151"/>
      <c r="J400" s="34"/>
      <c r="K400" s="34"/>
      <c r="L400" s="35"/>
      <c r="M400" s="152"/>
      <c r="N400" s="153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9" t="s">
        <v>132</v>
      </c>
      <c r="AU400" s="19" t="s">
        <v>83</v>
      </c>
    </row>
    <row r="401" spans="1:65" s="2" customFormat="1" ht="11.25">
      <c r="A401" s="34"/>
      <c r="B401" s="35"/>
      <c r="C401" s="34"/>
      <c r="D401" s="154" t="s">
        <v>134</v>
      </c>
      <c r="E401" s="34"/>
      <c r="F401" s="155" t="s">
        <v>558</v>
      </c>
      <c r="G401" s="34"/>
      <c r="H401" s="34"/>
      <c r="I401" s="151"/>
      <c r="J401" s="34"/>
      <c r="K401" s="34"/>
      <c r="L401" s="35"/>
      <c r="M401" s="152"/>
      <c r="N401" s="153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134</v>
      </c>
      <c r="AU401" s="19" t="s">
        <v>83</v>
      </c>
    </row>
    <row r="402" spans="1:65" s="13" customFormat="1" ht="11.25">
      <c r="B402" s="156"/>
      <c r="D402" s="149" t="s">
        <v>136</v>
      </c>
      <c r="E402" s="157" t="s">
        <v>3</v>
      </c>
      <c r="F402" s="158" t="s">
        <v>559</v>
      </c>
      <c r="H402" s="159">
        <v>14</v>
      </c>
      <c r="I402" s="160"/>
      <c r="L402" s="156"/>
      <c r="M402" s="161"/>
      <c r="N402" s="162"/>
      <c r="O402" s="162"/>
      <c r="P402" s="162"/>
      <c r="Q402" s="162"/>
      <c r="R402" s="162"/>
      <c r="S402" s="162"/>
      <c r="T402" s="163"/>
      <c r="AT402" s="157" t="s">
        <v>136</v>
      </c>
      <c r="AU402" s="157" t="s">
        <v>83</v>
      </c>
      <c r="AV402" s="13" t="s">
        <v>83</v>
      </c>
      <c r="AW402" s="13" t="s">
        <v>35</v>
      </c>
      <c r="AX402" s="13" t="s">
        <v>81</v>
      </c>
      <c r="AY402" s="157" t="s">
        <v>123</v>
      </c>
    </row>
    <row r="403" spans="1:65" s="2" customFormat="1" ht="24.2" customHeight="1">
      <c r="A403" s="34"/>
      <c r="B403" s="135"/>
      <c r="C403" s="136" t="s">
        <v>560</v>
      </c>
      <c r="D403" s="136" t="s">
        <v>125</v>
      </c>
      <c r="E403" s="137" t="s">
        <v>561</v>
      </c>
      <c r="F403" s="138" t="s">
        <v>562</v>
      </c>
      <c r="G403" s="139" t="s">
        <v>297</v>
      </c>
      <c r="H403" s="140">
        <v>9</v>
      </c>
      <c r="I403" s="141"/>
      <c r="J403" s="142">
        <f>ROUND(I403*H403,2)</f>
        <v>0</v>
      </c>
      <c r="K403" s="138" t="s">
        <v>129</v>
      </c>
      <c r="L403" s="35"/>
      <c r="M403" s="143" t="s">
        <v>3</v>
      </c>
      <c r="N403" s="144" t="s">
        <v>44</v>
      </c>
      <c r="O403" s="55"/>
      <c r="P403" s="145">
        <f>O403*H403</f>
        <v>0</v>
      </c>
      <c r="Q403" s="145">
        <v>6.9999999999999999E-4</v>
      </c>
      <c r="R403" s="145">
        <f>Q403*H403</f>
        <v>6.3E-3</v>
      </c>
      <c r="S403" s="145">
        <v>0</v>
      </c>
      <c r="T403" s="146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47" t="s">
        <v>130</v>
      </c>
      <c r="AT403" s="147" t="s">
        <v>125</v>
      </c>
      <c r="AU403" s="147" t="s">
        <v>83</v>
      </c>
      <c r="AY403" s="19" t="s">
        <v>123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9" t="s">
        <v>81</v>
      </c>
      <c r="BK403" s="148">
        <f>ROUND(I403*H403,2)</f>
        <v>0</v>
      </c>
      <c r="BL403" s="19" t="s">
        <v>130</v>
      </c>
      <c r="BM403" s="147" t="s">
        <v>563</v>
      </c>
    </row>
    <row r="404" spans="1:65" s="2" customFormat="1" ht="19.5">
      <c r="A404" s="34"/>
      <c r="B404" s="35"/>
      <c r="C404" s="34"/>
      <c r="D404" s="149" t="s">
        <v>132</v>
      </c>
      <c r="E404" s="34"/>
      <c r="F404" s="150" t="s">
        <v>564</v>
      </c>
      <c r="G404" s="34"/>
      <c r="H404" s="34"/>
      <c r="I404" s="151"/>
      <c r="J404" s="34"/>
      <c r="K404" s="34"/>
      <c r="L404" s="35"/>
      <c r="M404" s="152"/>
      <c r="N404" s="153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132</v>
      </c>
      <c r="AU404" s="19" t="s">
        <v>83</v>
      </c>
    </row>
    <row r="405" spans="1:65" s="2" customFormat="1" ht="11.25">
      <c r="A405" s="34"/>
      <c r="B405" s="35"/>
      <c r="C405" s="34"/>
      <c r="D405" s="154" t="s">
        <v>134</v>
      </c>
      <c r="E405" s="34"/>
      <c r="F405" s="155" t="s">
        <v>565</v>
      </c>
      <c r="G405" s="34"/>
      <c r="H405" s="34"/>
      <c r="I405" s="151"/>
      <c r="J405" s="34"/>
      <c r="K405" s="34"/>
      <c r="L405" s="35"/>
      <c r="M405" s="152"/>
      <c r="N405" s="153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134</v>
      </c>
      <c r="AU405" s="19" t="s">
        <v>83</v>
      </c>
    </row>
    <row r="406" spans="1:65" s="13" customFormat="1" ht="11.25">
      <c r="B406" s="156"/>
      <c r="D406" s="149" t="s">
        <v>136</v>
      </c>
      <c r="E406" s="157" t="s">
        <v>3</v>
      </c>
      <c r="F406" s="158" t="s">
        <v>566</v>
      </c>
      <c r="H406" s="159">
        <v>1</v>
      </c>
      <c r="I406" s="160"/>
      <c r="L406" s="156"/>
      <c r="M406" s="161"/>
      <c r="N406" s="162"/>
      <c r="O406" s="162"/>
      <c r="P406" s="162"/>
      <c r="Q406" s="162"/>
      <c r="R406" s="162"/>
      <c r="S406" s="162"/>
      <c r="T406" s="163"/>
      <c r="AT406" s="157" t="s">
        <v>136</v>
      </c>
      <c r="AU406" s="157" t="s">
        <v>83</v>
      </c>
      <c r="AV406" s="13" t="s">
        <v>83</v>
      </c>
      <c r="AW406" s="13" t="s">
        <v>35</v>
      </c>
      <c r="AX406" s="13" t="s">
        <v>73</v>
      </c>
      <c r="AY406" s="157" t="s">
        <v>123</v>
      </c>
    </row>
    <row r="407" spans="1:65" s="13" customFormat="1" ht="11.25">
      <c r="B407" s="156"/>
      <c r="D407" s="149" t="s">
        <v>136</v>
      </c>
      <c r="E407" s="157" t="s">
        <v>3</v>
      </c>
      <c r="F407" s="158" t="s">
        <v>567</v>
      </c>
      <c r="H407" s="159">
        <v>8</v>
      </c>
      <c r="I407" s="160"/>
      <c r="L407" s="156"/>
      <c r="M407" s="161"/>
      <c r="N407" s="162"/>
      <c r="O407" s="162"/>
      <c r="P407" s="162"/>
      <c r="Q407" s="162"/>
      <c r="R407" s="162"/>
      <c r="S407" s="162"/>
      <c r="T407" s="163"/>
      <c r="AT407" s="157" t="s">
        <v>136</v>
      </c>
      <c r="AU407" s="157" t="s">
        <v>83</v>
      </c>
      <c r="AV407" s="13" t="s">
        <v>83</v>
      </c>
      <c r="AW407" s="13" t="s">
        <v>35</v>
      </c>
      <c r="AX407" s="13" t="s">
        <v>73</v>
      </c>
      <c r="AY407" s="157" t="s">
        <v>123</v>
      </c>
    </row>
    <row r="408" spans="1:65" s="14" customFormat="1" ht="11.25">
      <c r="B408" s="164"/>
      <c r="D408" s="149" t="s">
        <v>136</v>
      </c>
      <c r="E408" s="165" t="s">
        <v>3</v>
      </c>
      <c r="F408" s="166" t="s">
        <v>144</v>
      </c>
      <c r="H408" s="167">
        <v>9</v>
      </c>
      <c r="I408" s="168"/>
      <c r="L408" s="164"/>
      <c r="M408" s="169"/>
      <c r="N408" s="170"/>
      <c r="O408" s="170"/>
      <c r="P408" s="170"/>
      <c r="Q408" s="170"/>
      <c r="R408" s="170"/>
      <c r="S408" s="170"/>
      <c r="T408" s="171"/>
      <c r="AT408" s="165" t="s">
        <v>136</v>
      </c>
      <c r="AU408" s="165" t="s">
        <v>83</v>
      </c>
      <c r="AV408" s="14" t="s">
        <v>130</v>
      </c>
      <c r="AW408" s="14" t="s">
        <v>35</v>
      </c>
      <c r="AX408" s="14" t="s">
        <v>81</v>
      </c>
      <c r="AY408" s="165" t="s">
        <v>123</v>
      </c>
    </row>
    <row r="409" spans="1:65" s="2" customFormat="1" ht="24.2" customHeight="1">
      <c r="A409" s="34"/>
      <c r="B409" s="135"/>
      <c r="C409" s="173" t="s">
        <v>568</v>
      </c>
      <c r="D409" s="173" t="s">
        <v>201</v>
      </c>
      <c r="E409" s="174" t="s">
        <v>569</v>
      </c>
      <c r="F409" s="175" t="s">
        <v>570</v>
      </c>
      <c r="G409" s="176" t="s">
        <v>297</v>
      </c>
      <c r="H409" s="177">
        <v>1</v>
      </c>
      <c r="I409" s="178"/>
      <c r="J409" s="179">
        <f>ROUND(I409*H409,2)</f>
        <v>0</v>
      </c>
      <c r="K409" s="175" t="s">
        <v>129</v>
      </c>
      <c r="L409" s="180"/>
      <c r="M409" s="181" t="s">
        <v>3</v>
      </c>
      <c r="N409" s="182" t="s">
        <v>44</v>
      </c>
      <c r="O409" s="55"/>
      <c r="P409" s="145">
        <f>O409*H409</f>
        <v>0</v>
      </c>
      <c r="Q409" s="145">
        <v>1.2999999999999999E-3</v>
      </c>
      <c r="R409" s="145">
        <f>Q409*H409</f>
        <v>1.2999999999999999E-3</v>
      </c>
      <c r="S409" s="145">
        <v>0</v>
      </c>
      <c r="T409" s="146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47" t="s">
        <v>184</v>
      </c>
      <c r="AT409" s="147" t="s">
        <v>201</v>
      </c>
      <c r="AU409" s="147" t="s">
        <v>83</v>
      </c>
      <c r="AY409" s="19" t="s">
        <v>123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9" t="s">
        <v>81</v>
      </c>
      <c r="BK409" s="148">
        <f>ROUND(I409*H409,2)</f>
        <v>0</v>
      </c>
      <c r="BL409" s="19" t="s">
        <v>130</v>
      </c>
      <c r="BM409" s="147" t="s">
        <v>571</v>
      </c>
    </row>
    <row r="410" spans="1:65" s="2" customFormat="1" ht="11.25">
      <c r="A410" s="34"/>
      <c r="B410" s="35"/>
      <c r="C410" s="34"/>
      <c r="D410" s="149" t="s">
        <v>132</v>
      </c>
      <c r="E410" s="34"/>
      <c r="F410" s="150" t="s">
        <v>570</v>
      </c>
      <c r="G410" s="34"/>
      <c r="H410" s="34"/>
      <c r="I410" s="151"/>
      <c r="J410" s="34"/>
      <c r="K410" s="34"/>
      <c r="L410" s="35"/>
      <c r="M410" s="152"/>
      <c r="N410" s="153"/>
      <c r="O410" s="55"/>
      <c r="P410" s="55"/>
      <c r="Q410" s="55"/>
      <c r="R410" s="55"/>
      <c r="S410" s="55"/>
      <c r="T410" s="56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132</v>
      </c>
      <c r="AU410" s="19" t="s">
        <v>83</v>
      </c>
    </row>
    <row r="411" spans="1:65" s="13" customFormat="1" ht="11.25">
      <c r="B411" s="156"/>
      <c r="D411" s="149" t="s">
        <v>136</v>
      </c>
      <c r="E411" s="157" t="s">
        <v>3</v>
      </c>
      <c r="F411" s="158" t="s">
        <v>572</v>
      </c>
      <c r="H411" s="159">
        <v>1</v>
      </c>
      <c r="I411" s="160"/>
      <c r="L411" s="156"/>
      <c r="M411" s="161"/>
      <c r="N411" s="162"/>
      <c r="O411" s="162"/>
      <c r="P411" s="162"/>
      <c r="Q411" s="162"/>
      <c r="R411" s="162"/>
      <c r="S411" s="162"/>
      <c r="T411" s="163"/>
      <c r="AT411" s="157" t="s">
        <v>136</v>
      </c>
      <c r="AU411" s="157" t="s">
        <v>83</v>
      </c>
      <c r="AV411" s="13" t="s">
        <v>83</v>
      </c>
      <c r="AW411" s="13" t="s">
        <v>35</v>
      </c>
      <c r="AX411" s="13" t="s">
        <v>81</v>
      </c>
      <c r="AY411" s="157" t="s">
        <v>123</v>
      </c>
    </row>
    <row r="412" spans="1:65" s="2" customFormat="1" ht="16.5" customHeight="1">
      <c r="A412" s="34"/>
      <c r="B412" s="135"/>
      <c r="C412" s="173" t="s">
        <v>573</v>
      </c>
      <c r="D412" s="173" t="s">
        <v>201</v>
      </c>
      <c r="E412" s="174" t="s">
        <v>574</v>
      </c>
      <c r="F412" s="175" t="s">
        <v>575</v>
      </c>
      <c r="G412" s="176" t="s">
        <v>297</v>
      </c>
      <c r="H412" s="177">
        <v>2</v>
      </c>
      <c r="I412" s="178"/>
      <c r="J412" s="179">
        <f>ROUND(I412*H412,2)</f>
        <v>0</v>
      </c>
      <c r="K412" s="175" t="s">
        <v>129</v>
      </c>
      <c r="L412" s="180"/>
      <c r="M412" s="181" t="s">
        <v>3</v>
      </c>
      <c r="N412" s="182" t="s">
        <v>44</v>
      </c>
      <c r="O412" s="55"/>
      <c r="P412" s="145">
        <f>O412*H412</f>
        <v>0</v>
      </c>
      <c r="Q412" s="145">
        <v>1.6999999999999999E-3</v>
      </c>
      <c r="R412" s="145">
        <f>Q412*H412</f>
        <v>3.3999999999999998E-3</v>
      </c>
      <c r="S412" s="145">
        <v>0</v>
      </c>
      <c r="T412" s="14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47" t="s">
        <v>184</v>
      </c>
      <c r="AT412" s="147" t="s">
        <v>201</v>
      </c>
      <c r="AU412" s="147" t="s">
        <v>83</v>
      </c>
      <c r="AY412" s="19" t="s">
        <v>123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9" t="s">
        <v>81</v>
      </c>
      <c r="BK412" s="148">
        <f>ROUND(I412*H412,2)</f>
        <v>0</v>
      </c>
      <c r="BL412" s="19" t="s">
        <v>130</v>
      </c>
      <c r="BM412" s="147" t="s">
        <v>576</v>
      </c>
    </row>
    <row r="413" spans="1:65" s="2" customFormat="1" ht="11.25">
      <c r="A413" s="34"/>
      <c r="B413" s="35"/>
      <c r="C413" s="34"/>
      <c r="D413" s="149" t="s">
        <v>132</v>
      </c>
      <c r="E413" s="34"/>
      <c r="F413" s="150" t="s">
        <v>575</v>
      </c>
      <c r="G413" s="34"/>
      <c r="H413" s="34"/>
      <c r="I413" s="151"/>
      <c r="J413" s="34"/>
      <c r="K413" s="34"/>
      <c r="L413" s="35"/>
      <c r="M413" s="152"/>
      <c r="N413" s="153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132</v>
      </c>
      <c r="AU413" s="19" t="s">
        <v>83</v>
      </c>
    </row>
    <row r="414" spans="1:65" s="13" customFormat="1" ht="11.25">
      <c r="B414" s="156"/>
      <c r="D414" s="149" t="s">
        <v>136</v>
      </c>
      <c r="E414" s="157" t="s">
        <v>3</v>
      </c>
      <c r="F414" s="158" t="s">
        <v>577</v>
      </c>
      <c r="H414" s="159">
        <v>1</v>
      </c>
      <c r="I414" s="160"/>
      <c r="L414" s="156"/>
      <c r="M414" s="161"/>
      <c r="N414" s="162"/>
      <c r="O414" s="162"/>
      <c r="P414" s="162"/>
      <c r="Q414" s="162"/>
      <c r="R414" s="162"/>
      <c r="S414" s="162"/>
      <c r="T414" s="163"/>
      <c r="AT414" s="157" t="s">
        <v>136</v>
      </c>
      <c r="AU414" s="157" t="s">
        <v>83</v>
      </c>
      <c r="AV414" s="13" t="s">
        <v>83</v>
      </c>
      <c r="AW414" s="13" t="s">
        <v>35</v>
      </c>
      <c r="AX414" s="13" t="s">
        <v>73</v>
      </c>
      <c r="AY414" s="157" t="s">
        <v>123</v>
      </c>
    </row>
    <row r="415" spans="1:65" s="13" customFormat="1" ht="11.25">
      <c r="B415" s="156"/>
      <c r="D415" s="149" t="s">
        <v>136</v>
      </c>
      <c r="E415" s="157" t="s">
        <v>3</v>
      </c>
      <c r="F415" s="158" t="s">
        <v>578</v>
      </c>
      <c r="H415" s="159">
        <v>1</v>
      </c>
      <c r="I415" s="160"/>
      <c r="L415" s="156"/>
      <c r="M415" s="161"/>
      <c r="N415" s="162"/>
      <c r="O415" s="162"/>
      <c r="P415" s="162"/>
      <c r="Q415" s="162"/>
      <c r="R415" s="162"/>
      <c r="S415" s="162"/>
      <c r="T415" s="163"/>
      <c r="AT415" s="157" t="s">
        <v>136</v>
      </c>
      <c r="AU415" s="157" t="s">
        <v>83</v>
      </c>
      <c r="AV415" s="13" t="s">
        <v>83</v>
      </c>
      <c r="AW415" s="13" t="s">
        <v>35</v>
      </c>
      <c r="AX415" s="13" t="s">
        <v>73</v>
      </c>
      <c r="AY415" s="157" t="s">
        <v>123</v>
      </c>
    </row>
    <row r="416" spans="1:65" s="14" customFormat="1" ht="11.25">
      <c r="B416" s="164"/>
      <c r="D416" s="149" t="s">
        <v>136</v>
      </c>
      <c r="E416" s="165" t="s">
        <v>3</v>
      </c>
      <c r="F416" s="166" t="s">
        <v>144</v>
      </c>
      <c r="H416" s="167">
        <v>2</v>
      </c>
      <c r="I416" s="168"/>
      <c r="L416" s="164"/>
      <c r="M416" s="169"/>
      <c r="N416" s="170"/>
      <c r="O416" s="170"/>
      <c r="P416" s="170"/>
      <c r="Q416" s="170"/>
      <c r="R416" s="170"/>
      <c r="S416" s="170"/>
      <c r="T416" s="171"/>
      <c r="AT416" s="165" t="s">
        <v>136</v>
      </c>
      <c r="AU416" s="165" t="s">
        <v>83</v>
      </c>
      <c r="AV416" s="14" t="s">
        <v>130</v>
      </c>
      <c r="AW416" s="14" t="s">
        <v>35</v>
      </c>
      <c r="AX416" s="14" t="s">
        <v>81</v>
      </c>
      <c r="AY416" s="165" t="s">
        <v>123</v>
      </c>
    </row>
    <row r="417" spans="1:65" s="2" customFormat="1" ht="24.2" customHeight="1">
      <c r="A417" s="34"/>
      <c r="B417" s="135"/>
      <c r="C417" s="173" t="s">
        <v>579</v>
      </c>
      <c r="D417" s="173" t="s">
        <v>201</v>
      </c>
      <c r="E417" s="174" t="s">
        <v>580</v>
      </c>
      <c r="F417" s="175" t="s">
        <v>581</v>
      </c>
      <c r="G417" s="176" t="s">
        <v>297</v>
      </c>
      <c r="H417" s="177">
        <v>1</v>
      </c>
      <c r="I417" s="178"/>
      <c r="J417" s="179">
        <f>ROUND(I417*H417,2)</f>
        <v>0</v>
      </c>
      <c r="K417" s="175" t="s">
        <v>129</v>
      </c>
      <c r="L417" s="180"/>
      <c r="M417" s="181" t="s">
        <v>3</v>
      </c>
      <c r="N417" s="182" t="s">
        <v>44</v>
      </c>
      <c r="O417" s="55"/>
      <c r="P417" s="145">
        <f>O417*H417</f>
        <v>0</v>
      </c>
      <c r="Q417" s="145">
        <v>2.5999999999999999E-3</v>
      </c>
      <c r="R417" s="145">
        <f>Q417*H417</f>
        <v>2.5999999999999999E-3</v>
      </c>
      <c r="S417" s="145">
        <v>0</v>
      </c>
      <c r="T417" s="14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47" t="s">
        <v>184</v>
      </c>
      <c r="AT417" s="147" t="s">
        <v>201</v>
      </c>
      <c r="AU417" s="147" t="s">
        <v>83</v>
      </c>
      <c r="AY417" s="19" t="s">
        <v>123</v>
      </c>
      <c r="BE417" s="148">
        <f>IF(N417="základní",J417,0)</f>
        <v>0</v>
      </c>
      <c r="BF417" s="148">
        <f>IF(N417="snížená",J417,0)</f>
        <v>0</v>
      </c>
      <c r="BG417" s="148">
        <f>IF(N417="zákl. přenesená",J417,0)</f>
        <v>0</v>
      </c>
      <c r="BH417" s="148">
        <f>IF(N417="sníž. přenesená",J417,0)</f>
        <v>0</v>
      </c>
      <c r="BI417" s="148">
        <f>IF(N417="nulová",J417,0)</f>
        <v>0</v>
      </c>
      <c r="BJ417" s="19" t="s">
        <v>81</v>
      </c>
      <c r="BK417" s="148">
        <f>ROUND(I417*H417,2)</f>
        <v>0</v>
      </c>
      <c r="BL417" s="19" t="s">
        <v>130</v>
      </c>
      <c r="BM417" s="147" t="s">
        <v>582</v>
      </c>
    </row>
    <row r="418" spans="1:65" s="2" customFormat="1" ht="19.5">
      <c r="A418" s="34"/>
      <c r="B418" s="35"/>
      <c r="C418" s="34"/>
      <c r="D418" s="149" t="s">
        <v>132</v>
      </c>
      <c r="E418" s="34"/>
      <c r="F418" s="150" t="s">
        <v>581</v>
      </c>
      <c r="G418" s="34"/>
      <c r="H418" s="34"/>
      <c r="I418" s="151"/>
      <c r="J418" s="34"/>
      <c r="K418" s="34"/>
      <c r="L418" s="35"/>
      <c r="M418" s="152"/>
      <c r="N418" s="153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9" t="s">
        <v>132</v>
      </c>
      <c r="AU418" s="19" t="s">
        <v>83</v>
      </c>
    </row>
    <row r="419" spans="1:65" s="13" customFormat="1" ht="11.25">
      <c r="B419" s="156"/>
      <c r="D419" s="149" t="s">
        <v>136</v>
      </c>
      <c r="E419" s="157" t="s">
        <v>3</v>
      </c>
      <c r="F419" s="158" t="s">
        <v>583</v>
      </c>
      <c r="H419" s="159">
        <v>1</v>
      </c>
      <c r="I419" s="160"/>
      <c r="L419" s="156"/>
      <c r="M419" s="161"/>
      <c r="N419" s="162"/>
      <c r="O419" s="162"/>
      <c r="P419" s="162"/>
      <c r="Q419" s="162"/>
      <c r="R419" s="162"/>
      <c r="S419" s="162"/>
      <c r="T419" s="163"/>
      <c r="AT419" s="157" t="s">
        <v>136</v>
      </c>
      <c r="AU419" s="157" t="s">
        <v>83</v>
      </c>
      <c r="AV419" s="13" t="s">
        <v>83</v>
      </c>
      <c r="AW419" s="13" t="s">
        <v>35</v>
      </c>
      <c r="AX419" s="13" t="s">
        <v>81</v>
      </c>
      <c r="AY419" s="157" t="s">
        <v>123</v>
      </c>
    </row>
    <row r="420" spans="1:65" s="2" customFormat="1" ht="24.2" customHeight="1">
      <c r="A420" s="34"/>
      <c r="B420" s="135"/>
      <c r="C420" s="173" t="s">
        <v>584</v>
      </c>
      <c r="D420" s="173" t="s">
        <v>201</v>
      </c>
      <c r="E420" s="174" t="s">
        <v>585</v>
      </c>
      <c r="F420" s="175" t="s">
        <v>586</v>
      </c>
      <c r="G420" s="176" t="s">
        <v>297</v>
      </c>
      <c r="H420" s="177">
        <v>4</v>
      </c>
      <c r="I420" s="178"/>
      <c r="J420" s="179">
        <f>ROUND(I420*H420,2)</f>
        <v>0</v>
      </c>
      <c r="K420" s="175" t="s">
        <v>129</v>
      </c>
      <c r="L420" s="180"/>
      <c r="M420" s="181" t="s">
        <v>3</v>
      </c>
      <c r="N420" s="182" t="s">
        <v>44</v>
      </c>
      <c r="O420" s="55"/>
      <c r="P420" s="145">
        <f>O420*H420</f>
        <v>0</v>
      </c>
      <c r="Q420" s="145">
        <v>1.0999999999999999E-2</v>
      </c>
      <c r="R420" s="145">
        <f>Q420*H420</f>
        <v>4.3999999999999997E-2</v>
      </c>
      <c r="S420" s="145">
        <v>0</v>
      </c>
      <c r="T420" s="146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47" t="s">
        <v>184</v>
      </c>
      <c r="AT420" s="147" t="s">
        <v>201</v>
      </c>
      <c r="AU420" s="147" t="s">
        <v>83</v>
      </c>
      <c r="AY420" s="19" t="s">
        <v>123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9" t="s">
        <v>81</v>
      </c>
      <c r="BK420" s="148">
        <f>ROUND(I420*H420,2)</f>
        <v>0</v>
      </c>
      <c r="BL420" s="19" t="s">
        <v>130</v>
      </c>
      <c r="BM420" s="147" t="s">
        <v>587</v>
      </c>
    </row>
    <row r="421" spans="1:65" s="2" customFormat="1" ht="11.25">
      <c r="A421" s="34"/>
      <c r="B421" s="35"/>
      <c r="C421" s="34"/>
      <c r="D421" s="149" t="s">
        <v>132</v>
      </c>
      <c r="E421" s="34"/>
      <c r="F421" s="150" t="s">
        <v>586</v>
      </c>
      <c r="G421" s="34"/>
      <c r="H421" s="34"/>
      <c r="I421" s="151"/>
      <c r="J421" s="34"/>
      <c r="K421" s="34"/>
      <c r="L421" s="35"/>
      <c r="M421" s="152"/>
      <c r="N421" s="153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132</v>
      </c>
      <c r="AU421" s="19" t="s">
        <v>83</v>
      </c>
    </row>
    <row r="422" spans="1:65" s="13" customFormat="1" ht="11.25">
      <c r="B422" s="156"/>
      <c r="D422" s="149" t="s">
        <v>136</v>
      </c>
      <c r="E422" s="157" t="s">
        <v>3</v>
      </c>
      <c r="F422" s="158" t="s">
        <v>588</v>
      </c>
      <c r="H422" s="159">
        <v>2</v>
      </c>
      <c r="I422" s="160"/>
      <c r="L422" s="156"/>
      <c r="M422" s="161"/>
      <c r="N422" s="162"/>
      <c r="O422" s="162"/>
      <c r="P422" s="162"/>
      <c r="Q422" s="162"/>
      <c r="R422" s="162"/>
      <c r="S422" s="162"/>
      <c r="T422" s="163"/>
      <c r="AT422" s="157" t="s">
        <v>136</v>
      </c>
      <c r="AU422" s="157" t="s">
        <v>83</v>
      </c>
      <c r="AV422" s="13" t="s">
        <v>83</v>
      </c>
      <c r="AW422" s="13" t="s">
        <v>35</v>
      </c>
      <c r="AX422" s="13" t="s">
        <v>73</v>
      </c>
      <c r="AY422" s="157" t="s">
        <v>123</v>
      </c>
    </row>
    <row r="423" spans="1:65" s="13" customFormat="1" ht="11.25">
      <c r="B423" s="156"/>
      <c r="D423" s="149" t="s">
        <v>136</v>
      </c>
      <c r="E423" s="157" t="s">
        <v>3</v>
      </c>
      <c r="F423" s="158" t="s">
        <v>589</v>
      </c>
      <c r="H423" s="159">
        <v>2</v>
      </c>
      <c r="I423" s="160"/>
      <c r="L423" s="156"/>
      <c r="M423" s="161"/>
      <c r="N423" s="162"/>
      <c r="O423" s="162"/>
      <c r="P423" s="162"/>
      <c r="Q423" s="162"/>
      <c r="R423" s="162"/>
      <c r="S423" s="162"/>
      <c r="T423" s="163"/>
      <c r="AT423" s="157" t="s">
        <v>136</v>
      </c>
      <c r="AU423" s="157" t="s">
        <v>83</v>
      </c>
      <c r="AV423" s="13" t="s">
        <v>83</v>
      </c>
      <c r="AW423" s="13" t="s">
        <v>35</v>
      </c>
      <c r="AX423" s="13" t="s">
        <v>73</v>
      </c>
      <c r="AY423" s="157" t="s">
        <v>123</v>
      </c>
    </row>
    <row r="424" spans="1:65" s="14" customFormat="1" ht="11.25">
      <c r="B424" s="164"/>
      <c r="D424" s="149" t="s">
        <v>136</v>
      </c>
      <c r="E424" s="165" t="s">
        <v>3</v>
      </c>
      <c r="F424" s="166" t="s">
        <v>144</v>
      </c>
      <c r="H424" s="167">
        <v>4</v>
      </c>
      <c r="I424" s="168"/>
      <c r="L424" s="164"/>
      <c r="M424" s="169"/>
      <c r="N424" s="170"/>
      <c r="O424" s="170"/>
      <c r="P424" s="170"/>
      <c r="Q424" s="170"/>
      <c r="R424" s="170"/>
      <c r="S424" s="170"/>
      <c r="T424" s="171"/>
      <c r="AT424" s="165" t="s">
        <v>136</v>
      </c>
      <c r="AU424" s="165" t="s">
        <v>83</v>
      </c>
      <c r="AV424" s="14" t="s">
        <v>130</v>
      </c>
      <c r="AW424" s="14" t="s">
        <v>35</v>
      </c>
      <c r="AX424" s="14" t="s">
        <v>81</v>
      </c>
      <c r="AY424" s="165" t="s">
        <v>123</v>
      </c>
    </row>
    <row r="425" spans="1:65" s="2" customFormat="1" ht="24.2" customHeight="1">
      <c r="A425" s="34"/>
      <c r="B425" s="135"/>
      <c r="C425" s="136" t="s">
        <v>590</v>
      </c>
      <c r="D425" s="136" t="s">
        <v>125</v>
      </c>
      <c r="E425" s="137" t="s">
        <v>591</v>
      </c>
      <c r="F425" s="138" t="s">
        <v>592</v>
      </c>
      <c r="G425" s="139" t="s">
        <v>297</v>
      </c>
      <c r="H425" s="140">
        <v>7</v>
      </c>
      <c r="I425" s="141"/>
      <c r="J425" s="142">
        <f>ROUND(I425*H425,2)</f>
        <v>0</v>
      </c>
      <c r="K425" s="138" t="s">
        <v>129</v>
      </c>
      <c r="L425" s="35"/>
      <c r="M425" s="143" t="s">
        <v>3</v>
      </c>
      <c r="N425" s="144" t="s">
        <v>44</v>
      </c>
      <c r="O425" s="55"/>
      <c r="P425" s="145">
        <f>O425*H425</f>
        <v>0</v>
      </c>
      <c r="Q425" s="145">
        <v>0.11241</v>
      </c>
      <c r="R425" s="145">
        <f>Q425*H425</f>
        <v>0.78686999999999996</v>
      </c>
      <c r="S425" s="145">
        <v>0</v>
      </c>
      <c r="T425" s="146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47" t="s">
        <v>130</v>
      </c>
      <c r="AT425" s="147" t="s">
        <v>125</v>
      </c>
      <c r="AU425" s="147" t="s">
        <v>83</v>
      </c>
      <c r="AY425" s="19" t="s">
        <v>123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9" t="s">
        <v>81</v>
      </c>
      <c r="BK425" s="148">
        <f>ROUND(I425*H425,2)</f>
        <v>0</v>
      </c>
      <c r="BL425" s="19" t="s">
        <v>130</v>
      </c>
      <c r="BM425" s="147" t="s">
        <v>593</v>
      </c>
    </row>
    <row r="426" spans="1:65" s="2" customFormat="1" ht="19.5">
      <c r="A426" s="34"/>
      <c r="B426" s="35"/>
      <c r="C426" s="34"/>
      <c r="D426" s="149" t="s">
        <v>132</v>
      </c>
      <c r="E426" s="34"/>
      <c r="F426" s="150" t="s">
        <v>594</v>
      </c>
      <c r="G426" s="34"/>
      <c r="H426" s="34"/>
      <c r="I426" s="151"/>
      <c r="J426" s="34"/>
      <c r="K426" s="34"/>
      <c r="L426" s="35"/>
      <c r="M426" s="152"/>
      <c r="N426" s="153"/>
      <c r="O426" s="55"/>
      <c r="P426" s="55"/>
      <c r="Q426" s="55"/>
      <c r="R426" s="55"/>
      <c r="S426" s="55"/>
      <c r="T426" s="56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9" t="s">
        <v>132</v>
      </c>
      <c r="AU426" s="19" t="s">
        <v>83</v>
      </c>
    </row>
    <row r="427" spans="1:65" s="2" customFormat="1" ht="11.25">
      <c r="A427" s="34"/>
      <c r="B427" s="35"/>
      <c r="C427" s="34"/>
      <c r="D427" s="154" t="s">
        <v>134</v>
      </c>
      <c r="E427" s="34"/>
      <c r="F427" s="155" t="s">
        <v>595</v>
      </c>
      <c r="G427" s="34"/>
      <c r="H427" s="34"/>
      <c r="I427" s="151"/>
      <c r="J427" s="34"/>
      <c r="K427" s="34"/>
      <c r="L427" s="35"/>
      <c r="M427" s="152"/>
      <c r="N427" s="153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134</v>
      </c>
      <c r="AU427" s="19" t="s">
        <v>83</v>
      </c>
    </row>
    <row r="428" spans="1:65" s="13" customFormat="1" ht="11.25">
      <c r="B428" s="156"/>
      <c r="D428" s="149" t="s">
        <v>136</v>
      </c>
      <c r="E428" s="157" t="s">
        <v>3</v>
      </c>
      <c r="F428" s="158" t="s">
        <v>566</v>
      </c>
      <c r="H428" s="159">
        <v>1</v>
      </c>
      <c r="I428" s="160"/>
      <c r="L428" s="156"/>
      <c r="M428" s="161"/>
      <c r="N428" s="162"/>
      <c r="O428" s="162"/>
      <c r="P428" s="162"/>
      <c r="Q428" s="162"/>
      <c r="R428" s="162"/>
      <c r="S428" s="162"/>
      <c r="T428" s="163"/>
      <c r="AT428" s="157" t="s">
        <v>136</v>
      </c>
      <c r="AU428" s="157" t="s">
        <v>83</v>
      </c>
      <c r="AV428" s="13" t="s">
        <v>83</v>
      </c>
      <c r="AW428" s="13" t="s">
        <v>35</v>
      </c>
      <c r="AX428" s="13" t="s">
        <v>73</v>
      </c>
      <c r="AY428" s="157" t="s">
        <v>123</v>
      </c>
    </row>
    <row r="429" spans="1:65" s="13" customFormat="1" ht="11.25">
      <c r="B429" s="156"/>
      <c r="D429" s="149" t="s">
        <v>136</v>
      </c>
      <c r="E429" s="157" t="s">
        <v>3</v>
      </c>
      <c r="F429" s="158" t="s">
        <v>596</v>
      </c>
      <c r="H429" s="159">
        <v>6</v>
      </c>
      <c r="I429" s="160"/>
      <c r="L429" s="156"/>
      <c r="M429" s="161"/>
      <c r="N429" s="162"/>
      <c r="O429" s="162"/>
      <c r="P429" s="162"/>
      <c r="Q429" s="162"/>
      <c r="R429" s="162"/>
      <c r="S429" s="162"/>
      <c r="T429" s="163"/>
      <c r="AT429" s="157" t="s">
        <v>136</v>
      </c>
      <c r="AU429" s="157" t="s">
        <v>83</v>
      </c>
      <c r="AV429" s="13" t="s">
        <v>83</v>
      </c>
      <c r="AW429" s="13" t="s">
        <v>35</v>
      </c>
      <c r="AX429" s="13" t="s">
        <v>73</v>
      </c>
      <c r="AY429" s="157" t="s">
        <v>123</v>
      </c>
    </row>
    <row r="430" spans="1:65" s="14" customFormat="1" ht="11.25">
      <c r="B430" s="164"/>
      <c r="D430" s="149" t="s">
        <v>136</v>
      </c>
      <c r="E430" s="165" t="s">
        <v>3</v>
      </c>
      <c r="F430" s="166" t="s">
        <v>144</v>
      </c>
      <c r="H430" s="167">
        <v>7</v>
      </c>
      <c r="I430" s="168"/>
      <c r="L430" s="164"/>
      <c r="M430" s="169"/>
      <c r="N430" s="170"/>
      <c r="O430" s="170"/>
      <c r="P430" s="170"/>
      <c r="Q430" s="170"/>
      <c r="R430" s="170"/>
      <c r="S430" s="170"/>
      <c r="T430" s="171"/>
      <c r="AT430" s="165" t="s">
        <v>136</v>
      </c>
      <c r="AU430" s="165" t="s">
        <v>83</v>
      </c>
      <c r="AV430" s="14" t="s">
        <v>130</v>
      </c>
      <c r="AW430" s="14" t="s">
        <v>35</v>
      </c>
      <c r="AX430" s="14" t="s">
        <v>81</v>
      </c>
      <c r="AY430" s="165" t="s">
        <v>123</v>
      </c>
    </row>
    <row r="431" spans="1:65" s="2" customFormat="1" ht="21.75" customHeight="1">
      <c r="A431" s="34"/>
      <c r="B431" s="135"/>
      <c r="C431" s="173" t="s">
        <v>597</v>
      </c>
      <c r="D431" s="173" t="s">
        <v>201</v>
      </c>
      <c r="E431" s="174" t="s">
        <v>598</v>
      </c>
      <c r="F431" s="175" t="s">
        <v>599</v>
      </c>
      <c r="G431" s="176" t="s">
        <v>297</v>
      </c>
      <c r="H431" s="177">
        <v>6</v>
      </c>
      <c r="I431" s="178"/>
      <c r="J431" s="179">
        <f>ROUND(I431*H431,2)</f>
        <v>0</v>
      </c>
      <c r="K431" s="175" t="s">
        <v>129</v>
      </c>
      <c r="L431" s="180"/>
      <c r="M431" s="181" t="s">
        <v>3</v>
      </c>
      <c r="N431" s="182" t="s">
        <v>44</v>
      </c>
      <c r="O431" s="55"/>
      <c r="P431" s="145">
        <f>O431*H431</f>
        <v>0</v>
      </c>
      <c r="Q431" s="145">
        <v>6.1000000000000004E-3</v>
      </c>
      <c r="R431" s="145">
        <f>Q431*H431</f>
        <v>3.6600000000000001E-2</v>
      </c>
      <c r="S431" s="145">
        <v>0</v>
      </c>
      <c r="T431" s="146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47" t="s">
        <v>184</v>
      </c>
      <c r="AT431" s="147" t="s">
        <v>201</v>
      </c>
      <c r="AU431" s="147" t="s">
        <v>83</v>
      </c>
      <c r="AY431" s="19" t="s">
        <v>123</v>
      </c>
      <c r="BE431" s="148">
        <f>IF(N431="základní",J431,0)</f>
        <v>0</v>
      </c>
      <c r="BF431" s="148">
        <f>IF(N431="snížená",J431,0)</f>
        <v>0</v>
      </c>
      <c r="BG431" s="148">
        <f>IF(N431="zákl. přenesená",J431,0)</f>
        <v>0</v>
      </c>
      <c r="BH431" s="148">
        <f>IF(N431="sníž. přenesená",J431,0)</f>
        <v>0</v>
      </c>
      <c r="BI431" s="148">
        <f>IF(N431="nulová",J431,0)</f>
        <v>0</v>
      </c>
      <c r="BJ431" s="19" t="s">
        <v>81</v>
      </c>
      <c r="BK431" s="148">
        <f>ROUND(I431*H431,2)</f>
        <v>0</v>
      </c>
      <c r="BL431" s="19" t="s">
        <v>130</v>
      </c>
      <c r="BM431" s="147" t="s">
        <v>600</v>
      </c>
    </row>
    <row r="432" spans="1:65" s="2" customFormat="1" ht="11.25">
      <c r="A432" s="34"/>
      <c r="B432" s="35"/>
      <c r="C432" s="34"/>
      <c r="D432" s="149" t="s">
        <v>132</v>
      </c>
      <c r="E432" s="34"/>
      <c r="F432" s="150" t="s">
        <v>599</v>
      </c>
      <c r="G432" s="34"/>
      <c r="H432" s="34"/>
      <c r="I432" s="151"/>
      <c r="J432" s="34"/>
      <c r="K432" s="34"/>
      <c r="L432" s="35"/>
      <c r="M432" s="152"/>
      <c r="N432" s="153"/>
      <c r="O432" s="55"/>
      <c r="P432" s="55"/>
      <c r="Q432" s="55"/>
      <c r="R432" s="55"/>
      <c r="S432" s="55"/>
      <c r="T432" s="56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9" t="s">
        <v>132</v>
      </c>
      <c r="AU432" s="19" t="s">
        <v>83</v>
      </c>
    </row>
    <row r="433" spans="1:65" s="13" customFormat="1" ht="11.25">
      <c r="B433" s="156"/>
      <c r="D433" s="149" t="s">
        <v>136</v>
      </c>
      <c r="E433" s="157" t="s">
        <v>3</v>
      </c>
      <c r="F433" s="158" t="s">
        <v>168</v>
      </c>
      <c r="H433" s="159">
        <v>6</v>
      </c>
      <c r="I433" s="160"/>
      <c r="L433" s="156"/>
      <c r="M433" s="161"/>
      <c r="N433" s="162"/>
      <c r="O433" s="162"/>
      <c r="P433" s="162"/>
      <c r="Q433" s="162"/>
      <c r="R433" s="162"/>
      <c r="S433" s="162"/>
      <c r="T433" s="163"/>
      <c r="AT433" s="157" t="s">
        <v>136</v>
      </c>
      <c r="AU433" s="157" t="s">
        <v>83</v>
      </c>
      <c r="AV433" s="13" t="s">
        <v>83</v>
      </c>
      <c r="AW433" s="13" t="s">
        <v>35</v>
      </c>
      <c r="AX433" s="13" t="s">
        <v>81</v>
      </c>
      <c r="AY433" s="157" t="s">
        <v>123</v>
      </c>
    </row>
    <row r="434" spans="1:65" s="2" customFormat="1" ht="24.2" customHeight="1">
      <c r="A434" s="34"/>
      <c r="B434" s="135"/>
      <c r="C434" s="136" t="s">
        <v>601</v>
      </c>
      <c r="D434" s="136" t="s">
        <v>125</v>
      </c>
      <c r="E434" s="137" t="s">
        <v>602</v>
      </c>
      <c r="F434" s="138" t="s">
        <v>603</v>
      </c>
      <c r="G434" s="139" t="s">
        <v>289</v>
      </c>
      <c r="H434" s="140">
        <v>20</v>
      </c>
      <c r="I434" s="141"/>
      <c r="J434" s="142">
        <f>ROUND(I434*H434,2)</f>
        <v>0</v>
      </c>
      <c r="K434" s="138" t="s">
        <v>129</v>
      </c>
      <c r="L434" s="35"/>
      <c r="M434" s="143" t="s">
        <v>3</v>
      </c>
      <c r="N434" s="144" t="s">
        <v>44</v>
      </c>
      <c r="O434" s="55"/>
      <c r="P434" s="145">
        <f>O434*H434</f>
        <v>0</v>
      </c>
      <c r="Q434" s="145">
        <v>1E-4</v>
      </c>
      <c r="R434" s="145">
        <f>Q434*H434</f>
        <v>2E-3</v>
      </c>
      <c r="S434" s="145">
        <v>0</v>
      </c>
      <c r="T434" s="14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47" t="s">
        <v>130</v>
      </c>
      <c r="AT434" s="147" t="s">
        <v>125</v>
      </c>
      <c r="AU434" s="147" t="s">
        <v>83</v>
      </c>
      <c r="AY434" s="19" t="s">
        <v>123</v>
      </c>
      <c r="BE434" s="148">
        <f>IF(N434="základní",J434,0)</f>
        <v>0</v>
      </c>
      <c r="BF434" s="148">
        <f>IF(N434="snížená",J434,0)</f>
        <v>0</v>
      </c>
      <c r="BG434" s="148">
        <f>IF(N434="zákl. přenesená",J434,0)</f>
        <v>0</v>
      </c>
      <c r="BH434" s="148">
        <f>IF(N434="sníž. přenesená",J434,0)</f>
        <v>0</v>
      </c>
      <c r="BI434" s="148">
        <f>IF(N434="nulová",J434,0)</f>
        <v>0</v>
      </c>
      <c r="BJ434" s="19" t="s">
        <v>81</v>
      </c>
      <c r="BK434" s="148">
        <f>ROUND(I434*H434,2)</f>
        <v>0</v>
      </c>
      <c r="BL434" s="19" t="s">
        <v>130</v>
      </c>
      <c r="BM434" s="147" t="s">
        <v>604</v>
      </c>
    </row>
    <row r="435" spans="1:65" s="2" customFormat="1" ht="19.5">
      <c r="A435" s="34"/>
      <c r="B435" s="35"/>
      <c r="C435" s="34"/>
      <c r="D435" s="149" t="s">
        <v>132</v>
      </c>
      <c r="E435" s="34"/>
      <c r="F435" s="150" t="s">
        <v>605</v>
      </c>
      <c r="G435" s="34"/>
      <c r="H435" s="34"/>
      <c r="I435" s="151"/>
      <c r="J435" s="34"/>
      <c r="K435" s="34"/>
      <c r="L435" s="35"/>
      <c r="M435" s="152"/>
      <c r="N435" s="153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9" t="s">
        <v>132</v>
      </c>
      <c r="AU435" s="19" t="s">
        <v>83</v>
      </c>
    </row>
    <row r="436" spans="1:65" s="2" customFormat="1" ht="11.25">
      <c r="A436" s="34"/>
      <c r="B436" s="35"/>
      <c r="C436" s="34"/>
      <c r="D436" s="154" t="s">
        <v>134</v>
      </c>
      <c r="E436" s="34"/>
      <c r="F436" s="155" t="s">
        <v>606</v>
      </c>
      <c r="G436" s="34"/>
      <c r="H436" s="34"/>
      <c r="I436" s="151"/>
      <c r="J436" s="34"/>
      <c r="K436" s="34"/>
      <c r="L436" s="35"/>
      <c r="M436" s="152"/>
      <c r="N436" s="153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9" t="s">
        <v>134</v>
      </c>
      <c r="AU436" s="19" t="s">
        <v>83</v>
      </c>
    </row>
    <row r="437" spans="1:65" s="13" customFormat="1" ht="11.25">
      <c r="B437" s="156"/>
      <c r="D437" s="149" t="s">
        <v>136</v>
      </c>
      <c r="E437" s="157" t="s">
        <v>3</v>
      </c>
      <c r="F437" s="158" t="s">
        <v>266</v>
      </c>
      <c r="H437" s="159">
        <v>20</v>
      </c>
      <c r="I437" s="160"/>
      <c r="L437" s="156"/>
      <c r="M437" s="161"/>
      <c r="N437" s="162"/>
      <c r="O437" s="162"/>
      <c r="P437" s="162"/>
      <c r="Q437" s="162"/>
      <c r="R437" s="162"/>
      <c r="S437" s="162"/>
      <c r="T437" s="163"/>
      <c r="AT437" s="157" t="s">
        <v>136</v>
      </c>
      <c r="AU437" s="157" t="s">
        <v>83</v>
      </c>
      <c r="AV437" s="13" t="s">
        <v>83</v>
      </c>
      <c r="AW437" s="13" t="s">
        <v>35</v>
      </c>
      <c r="AX437" s="13" t="s">
        <v>81</v>
      </c>
      <c r="AY437" s="157" t="s">
        <v>123</v>
      </c>
    </row>
    <row r="438" spans="1:65" s="2" customFormat="1" ht="16.5" customHeight="1">
      <c r="A438" s="34"/>
      <c r="B438" s="135"/>
      <c r="C438" s="136" t="s">
        <v>607</v>
      </c>
      <c r="D438" s="136" t="s">
        <v>125</v>
      </c>
      <c r="E438" s="137" t="s">
        <v>608</v>
      </c>
      <c r="F438" s="138" t="s">
        <v>609</v>
      </c>
      <c r="G438" s="139" t="s">
        <v>289</v>
      </c>
      <c r="H438" s="140">
        <v>20</v>
      </c>
      <c r="I438" s="141"/>
      <c r="J438" s="142">
        <f>ROUND(I438*H438,2)</f>
        <v>0</v>
      </c>
      <c r="K438" s="138" t="s">
        <v>129</v>
      </c>
      <c r="L438" s="35"/>
      <c r="M438" s="143" t="s">
        <v>3</v>
      </c>
      <c r="N438" s="144" t="s">
        <v>44</v>
      </c>
      <c r="O438" s="55"/>
      <c r="P438" s="145">
        <f>O438*H438</f>
        <v>0</v>
      </c>
      <c r="Q438" s="145">
        <v>0</v>
      </c>
      <c r="R438" s="145">
        <f>Q438*H438</f>
        <v>0</v>
      </c>
      <c r="S438" s="145">
        <v>0</v>
      </c>
      <c r="T438" s="146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47" t="s">
        <v>130</v>
      </c>
      <c r="AT438" s="147" t="s">
        <v>125</v>
      </c>
      <c r="AU438" s="147" t="s">
        <v>83</v>
      </c>
      <c r="AY438" s="19" t="s">
        <v>123</v>
      </c>
      <c r="BE438" s="148">
        <f>IF(N438="základní",J438,0)</f>
        <v>0</v>
      </c>
      <c r="BF438" s="148">
        <f>IF(N438="snížená",J438,0)</f>
        <v>0</v>
      </c>
      <c r="BG438" s="148">
        <f>IF(N438="zákl. přenesená",J438,0)</f>
        <v>0</v>
      </c>
      <c r="BH438" s="148">
        <f>IF(N438="sníž. přenesená",J438,0)</f>
        <v>0</v>
      </c>
      <c r="BI438" s="148">
        <f>IF(N438="nulová",J438,0)</f>
        <v>0</v>
      </c>
      <c r="BJ438" s="19" t="s">
        <v>81</v>
      </c>
      <c r="BK438" s="148">
        <f>ROUND(I438*H438,2)</f>
        <v>0</v>
      </c>
      <c r="BL438" s="19" t="s">
        <v>130</v>
      </c>
      <c r="BM438" s="147" t="s">
        <v>610</v>
      </c>
    </row>
    <row r="439" spans="1:65" s="2" customFormat="1" ht="19.5">
      <c r="A439" s="34"/>
      <c r="B439" s="35"/>
      <c r="C439" s="34"/>
      <c r="D439" s="149" t="s">
        <v>132</v>
      </c>
      <c r="E439" s="34"/>
      <c r="F439" s="150" t="s">
        <v>611</v>
      </c>
      <c r="G439" s="34"/>
      <c r="H439" s="34"/>
      <c r="I439" s="151"/>
      <c r="J439" s="34"/>
      <c r="K439" s="34"/>
      <c r="L439" s="35"/>
      <c r="M439" s="152"/>
      <c r="N439" s="153"/>
      <c r="O439" s="55"/>
      <c r="P439" s="55"/>
      <c r="Q439" s="55"/>
      <c r="R439" s="55"/>
      <c r="S439" s="55"/>
      <c r="T439" s="56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9" t="s">
        <v>132</v>
      </c>
      <c r="AU439" s="19" t="s">
        <v>83</v>
      </c>
    </row>
    <row r="440" spans="1:65" s="2" customFormat="1" ht="11.25">
      <c r="A440" s="34"/>
      <c r="B440" s="35"/>
      <c r="C440" s="34"/>
      <c r="D440" s="154" t="s">
        <v>134</v>
      </c>
      <c r="E440" s="34"/>
      <c r="F440" s="155" t="s">
        <v>612</v>
      </c>
      <c r="G440" s="34"/>
      <c r="H440" s="34"/>
      <c r="I440" s="151"/>
      <c r="J440" s="34"/>
      <c r="K440" s="34"/>
      <c r="L440" s="35"/>
      <c r="M440" s="152"/>
      <c r="N440" s="153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134</v>
      </c>
      <c r="AU440" s="19" t="s">
        <v>83</v>
      </c>
    </row>
    <row r="441" spans="1:65" s="13" customFormat="1" ht="11.25">
      <c r="B441" s="156"/>
      <c r="D441" s="149" t="s">
        <v>136</v>
      </c>
      <c r="E441" s="157" t="s">
        <v>3</v>
      </c>
      <c r="F441" s="158" t="s">
        <v>266</v>
      </c>
      <c r="H441" s="159">
        <v>20</v>
      </c>
      <c r="I441" s="160"/>
      <c r="L441" s="156"/>
      <c r="M441" s="161"/>
      <c r="N441" s="162"/>
      <c r="O441" s="162"/>
      <c r="P441" s="162"/>
      <c r="Q441" s="162"/>
      <c r="R441" s="162"/>
      <c r="S441" s="162"/>
      <c r="T441" s="163"/>
      <c r="AT441" s="157" t="s">
        <v>136</v>
      </c>
      <c r="AU441" s="157" t="s">
        <v>83</v>
      </c>
      <c r="AV441" s="13" t="s">
        <v>83</v>
      </c>
      <c r="AW441" s="13" t="s">
        <v>35</v>
      </c>
      <c r="AX441" s="13" t="s">
        <v>81</v>
      </c>
      <c r="AY441" s="157" t="s">
        <v>123</v>
      </c>
    </row>
    <row r="442" spans="1:65" s="2" customFormat="1" ht="33" customHeight="1">
      <c r="A442" s="34"/>
      <c r="B442" s="135"/>
      <c r="C442" s="136" t="s">
        <v>613</v>
      </c>
      <c r="D442" s="136" t="s">
        <v>125</v>
      </c>
      <c r="E442" s="137" t="s">
        <v>614</v>
      </c>
      <c r="F442" s="138" t="s">
        <v>615</v>
      </c>
      <c r="G442" s="139" t="s">
        <v>289</v>
      </c>
      <c r="H442" s="140">
        <v>597.6</v>
      </c>
      <c r="I442" s="141"/>
      <c r="J442" s="142">
        <f>ROUND(I442*H442,2)</f>
        <v>0</v>
      </c>
      <c r="K442" s="138" t="s">
        <v>129</v>
      </c>
      <c r="L442" s="35"/>
      <c r="M442" s="143" t="s">
        <v>3</v>
      </c>
      <c r="N442" s="144" t="s">
        <v>44</v>
      </c>
      <c r="O442" s="55"/>
      <c r="P442" s="145">
        <f>O442*H442</f>
        <v>0</v>
      </c>
      <c r="Q442" s="145">
        <v>0.16850000000000001</v>
      </c>
      <c r="R442" s="145">
        <f>Q442*H442</f>
        <v>100.69560000000001</v>
      </c>
      <c r="S442" s="145">
        <v>0</v>
      </c>
      <c r="T442" s="146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47" t="s">
        <v>130</v>
      </c>
      <c r="AT442" s="147" t="s">
        <v>125</v>
      </c>
      <c r="AU442" s="147" t="s">
        <v>83</v>
      </c>
      <c r="AY442" s="19" t="s">
        <v>123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9" t="s">
        <v>81</v>
      </c>
      <c r="BK442" s="148">
        <f>ROUND(I442*H442,2)</f>
        <v>0</v>
      </c>
      <c r="BL442" s="19" t="s">
        <v>130</v>
      </c>
      <c r="BM442" s="147" t="s">
        <v>616</v>
      </c>
    </row>
    <row r="443" spans="1:65" s="2" customFormat="1" ht="29.25">
      <c r="A443" s="34"/>
      <c r="B443" s="35"/>
      <c r="C443" s="34"/>
      <c r="D443" s="149" t="s">
        <v>132</v>
      </c>
      <c r="E443" s="34"/>
      <c r="F443" s="150" t="s">
        <v>617</v>
      </c>
      <c r="G443" s="34"/>
      <c r="H443" s="34"/>
      <c r="I443" s="151"/>
      <c r="J443" s="34"/>
      <c r="K443" s="34"/>
      <c r="L443" s="35"/>
      <c r="M443" s="152"/>
      <c r="N443" s="153"/>
      <c r="O443" s="55"/>
      <c r="P443" s="55"/>
      <c r="Q443" s="55"/>
      <c r="R443" s="55"/>
      <c r="S443" s="55"/>
      <c r="T443" s="56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9" t="s">
        <v>132</v>
      </c>
      <c r="AU443" s="19" t="s">
        <v>83</v>
      </c>
    </row>
    <row r="444" spans="1:65" s="2" customFormat="1" ht="11.25">
      <c r="A444" s="34"/>
      <c r="B444" s="35"/>
      <c r="C444" s="34"/>
      <c r="D444" s="154" t="s">
        <v>134</v>
      </c>
      <c r="E444" s="34"/>
      <c r="F444" s="155" t="s">
        <v>618</v>
      </c>
      <c r="G444" s="34"/>
      <c r="H444" s="34"/>
      <c r="I444" s="151"/>
      <c r="J444" s="34"/>
      <c r="K444" s="34"/>
      <c r="L444" s="35"/>
      <c r="M444" s="152"/>
      <c r="N444" s="153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134</v>
      </c>
      <c r="AU444" s="19" t="s">
        <v>83</v>
      </c>
    </row>
    <row r="445" spans="1:65" s="13" customFormat="1" ht="11.25">
      <c r="B445" s="156"/>
      <c r="D445" s="149" t="s">
        <v>136</v>
      </c>
      <c r="E445" s="157" t="s">
        <v>3</v>
      </c>
      <c r="F445" s="158" t="s">
        <v>619</v>
      </c>
      <c r="H445" s="159">
        <v>597.6</v>
      </c>
      <c r="I445" s="160"/>
      <c r="L445" s="156"/>
      <c r="M445" s="161"/>
      <c r="N445" s="162"/>
      <c r="O445" s="162"/>
      <c r="P445" s="162"/>
      <c r="Q445" s="162"/>
      <c r="R445" s="162"/>
      <c r="S445" s="162"/>
      <c r="T445" s="163"/>
      <c r="AT445" s="157" t="s">
        <v>136</v>
      </c>
      <c r="AU445" s="157" t="s">
        <v>83</v>
      </c>
      <c r="AV445" s="13" t="s">
        <v>83</v>
      </c>
      <c r="AW445" s="13" t="s">
        <v>35</v>
      </c>
      <c r="AX445" s="13" t="s">
        <v>73</v>
      </c>
      <c r="AY445" s="157" t="s">
        <v>123</v>
      </c>
    </row>
    <row r="446" spans="1:65" s="14" customFormat="1" ht="11.25">
      <c r="B446" s="164"/>
      <c r="D446" s="149" t="s">
        <v>136</v>
      </c>
      <c r="E446" s="165" t="s">
        <v>3</v>
      </c>
      <c r="F446" s="166" t="s">
        <v>144</v>
      </c>
      <c r="H446" s="167">
        <v>597.6</v>
      </c>
      <c r="I446" s="168"/>
      <c r="L446" s="164"/>
      <c r="M446" s="169"/>
      <c r="N446" s="170"/>
      <c r="O446" s="170"/>
      <c r="P446" s="170"/>
      <c r="Q446" s="170"/>
      <c r="R446" s="170"/>
      <c r="S446" s="170"/>
      <c r="T446" s="171"/>
      <c r="AT446" s="165" t="s">
        <v>136</v>
      </c>
      <c r="AU446" s="165" t="s">
        <v>83</v>
      </c>
      <c r="AV446" s="14" t="s">
        <v>130</v>
      </c>
      <c r="AW446" s="14" t="s">
        <v>35</v>
      </c>
      <c r="AX446" s="14" t="s">
        <v>81</v>
      </c>
      <c r="AY446" s="165" t="s">
        <v>123</v>
      </c>
    </row>
    <row r="447" spans="1:65" s="2" customFormat="1" ht="16.5" customHeight="1">
      <c r="A447" s="34"/>
      <c r="B447" s="135"/>
      <c r="C447" s="173" t="s">
        <v>620</v>
      </c>
      <c r="D447" s="173" t="s">
        <v>201</v>
      </c>
      <c r="E447" s="174" t="s">
        <v>621</v>
      </c>
      <c r="F447" s="175" t="s">
        <v>622</v>
      </c>
      <c r="G447" s="176" t="s">
        <v>289</v>
      </c>
      <c r="H447" s="177">
        <v>281.52</v>
      </c>
      <c r="I447" s="178"/>
      <c r="J447" s="179">
        <f>ROUND(I447*H447,2)</f>
        <v>0</v>
      </c>
      <c r="K447" s="175" t="s">
        <v>129</v>
      </c>
      <c r="L447" s="180"/>
      <c r="M447" s="181" t="s">
        <v>3</v>
      </c>
      <c r="N447" s="182" t="s">
        <v>44</v>
      </c>
      <c r="O447" s="55"/>
      <c r="P447" s="145">
        <f>O447*H447</f>
        <v>0</v>
      </c>
      <c r="Q447" s="145">
        <v>0.08</v>
      </c>
      <c r="R447" s="145">
        <f>Q447*H447</f>
        <v>22.521599999999999</v>
      </c>
      <c r="S447" s="145">
        <v>0</v>
      </c>
      <c r="T447" s="146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47" t="s">
        <v>184</v>
      </c>
      <c r="AT447" s="147" t="s">
        <v>201</v>
      </c>
      <c r="AU447" s="147" t="s">
        <v>83</v>
      </c>
      <c r="AY447" s="19" t="s">
        <v>123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9" t="s">
        <v>81</v>
      </c>
      <c r="BK447" s="148">
        <f>ROUND(I447*H447,2)</f>
        <v>0</v>
      </c>
      <c r="BL447" s="19" t="s">
        <v>130</v>
      </c>
      <c r="BM447" s="147" t="s">
        <v>623</v>
      </c>
    </row>
    <row r="448" spans="1:65" s="2" customFormat="1" ht="11.25">
      <c r="A448" s="34"/>
      <c r="B448" s="35"/>
      <c r="C448" s="34"/>
      <c r="D448" s="149" t="s">
        <v>132</v>
      </c>
      <c r="E448" s="34"/>
      <c r="F448" s="150" t="s">
        <v>622</v>
      </c>
      <c r="G448" s="34"/>
      <c r="H448" s="34"/>
      <c r="I448" s="151"/>
      <c r="J448" s="34"/>
      <c r="K448" s="34"/>
      <c r="L448" s="35"/>
      <c r="M448" s="152"/>
      <c r="N448" s="153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9" t="s">
        <v>132</v>
      </c>
      <c r="AU448" s="19" t="s">
        <v>83</v>
      </c>
    </row>
    <row r="449" spans="1:65" s="13" customFormat="1" ht="11.25">
      <c r="B449" s="156"/>
      <c r="D449" s="149" t="s">
        <v>136</v>
      </c>
      <c r="E449" s="157" t="s">
        <v>3</v>
      </c>
      <c r="F449" s="158" t="s">
        <v>624</v>
      </c>
      <c r="H449" s="159">
        <v>276</v>
      </c>
      <c r="I449" s="160"/>
      <c r="L449" s="156"/>
      <c r="M449" s="161"/>
      <c r="N449" s="162"/>
      <c r="O449" s="162"/>
      <c r="P449" s="162"/>
      <c r="Q449" s="162"/>
      <c r="R449" s="162"/>
      <c r="S449" s="162"/>
      <c r="T449" s="163"/>
      <c r="AT449" s="157" t="s">
        <v>136</v>
      </c>
      <c r="AU449" s="157" t="s">
        <v>83</v>
      </c>
      <c r="AV449" s="13" t="s">
        <v>83</v>
      </c>
      <c r="AW449" s="13" t="s">
        <v>35</v>
      </c>
      <c r="AX449" s="13" t="s">
        <v>73</v>
      </c>
      <c r="AY449" s="157" t="s">
        <v>123</v>
      </c>
    </row>
    <row r="450" spans="1:65" s="14" customFormat="1" ht="11.25">
      <c r="B450" s="164"/>
      <c r="D450" s="149" t="s">
        <v>136</v>
      </c>
      <c r="E450" s="165" t="s">
        <v>3</v>
      </c>
      <c r="F450" s="166" t="s">
        <v>144</v>
      </c>
      <c r="H450" s="167">
        <v>276</v>
      </c>
      <c r="I450" s="168"/>
      <c r="L450" s="164"/>
      <c r="M450" s="169"/>
      <c r="N450" s="170"/>
      <c r="O450" s="170"/>
      <c r="P450" s="170"/>
      <c r="Q450" s="170"/>
      <c r="R450" s="170"/>
      <c r="S450" s="170"/>
      <c r="T450" s="171"/>
      <c r="AT450" s="165" t="s">
        <v>136</v>
      </c>
      <c r="AU450" s="165" t="s">
        <v>83</v>
      </c>
      <c r="AV450" s="14" t="s">
        <v>130</v>
      </c>
      <c r="AW450" s="14" t="s">
        <v>35</v>
      </c>
      <c r="AX450" s="14" t="s">
        <v>81</v>
      </c>
      <c r="AY450" s="165" t="s">
        <v>123</v>
      </c>
    </row>
    <row r="451" spans="1:65" s="13" customFormat="1" ht="11.25">
      <c r="B451" s="156"/>
      <c r="D451" s="149" t="s">
        <v>136</v>
      </c>
      <c r="F451" s="158" t="s">
        <v>625</v>
      </c>
      <c r="H451" s="159">
        <v>281.52</v>
      </c>
      <c r="I451" s="160"/>
      <c r="L451" s="156"/>
      <c r="M451" s="161"/>
      <c r="N451" s="162"/>
      <c r="O451" s="162"/>
      <c r="P451" s="162"/>
      <c r="Q451" s="162"/>
      <c r="R451" s="162"/>
      <c r="S451" s="162"/>
      <c r="T451" s="163"/>
      <c r="AT451" s="157" t="s">
        <v>136</v>
      </c>
      <c r="AU451" s="157" t="s">
        <v>83</v>
      </c>
      <c r="AV451" s="13" t="s">
        <v>83</v>
      </c>
      <c r="AW451" s="13" t="s">
        <v>4</v>
      </c>
      <c r="AX451" s="13" t="s">
        <v>81</v>
      </c>
      <c r="AY451" s="157" t="s">
        <v>123</v>
      </c>
    </row>
    <row r="452" spans="1:65" s="2" customFormat="1" ht="24.2" customHeight="1">
      <c r="A452" s="34"/>
      <c r="B452" s="135"/>
      <c r="C452" s="173" t="s">
        <v>626</v>
      </c>
      <c r="D452" s="173" t="s">
        <v>201</v>
      </c>
      <c r="E452" s="174" t="s">
        <v>627</v>
      </c>
      <c r="F452" s="175" t="s">
        <v>628</v>
      </c>
      <c r="G452" s="176" t="s">
        <v>289</v>
      </c>
      <c r="H452" s="177">
        <v>273.36</v>
      </c>
      <c r="I452" s="178"/>
      <c r="J452" s="179">
        <f>ROUND(I452*H452,2)</f>
        <v>0</v>
      </c>
      <c r="K452" s="175" t="s">
        <v>129</v>
      </c>
      <c r="L452" s="180"/>
      <c r="M452" s="181" t="s">
        <v>3</v>
      </c>
      <c r="N452" s="182" t="s">
        <v>44</v>
      </c>
      <c r="O452" s="55"/>
      <c r="P452" s="145">
        <f>O452*H452</f>
        <v>0</v>
      </c>
      <c r="Q452" s="145">
        <v>4.8300000000000003E-2</v>
      </c>
      <c r="R452" s="145">
        <f>Q452*H452</f>
        <v>13.203288000000001</v>
      </c>
      <c r="S452" s="145">
        <v>0</v>
      </c>
      <c r="T452" s="146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47" t="s">
        <v>184</v>
      </c>
      <c r="AT452" s="147" t="s">
        <v>201</v>
      </c>
      <c r="AU452" s="147" t="s">
        <v>83</v>
      </c>
      <c r="AY452" s="19" t="s">
        <v>123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9" t="s">
        <v>81</v>
      </c>
      <c r="BK452" s="148">
        <f>ROUND(I452*H452,2)</f>
        <v>0</v>
      </c>
      <c r="BL452" s="19" t="s">
        <v>130</v>
      </c>
      <c r="BM452" s="147" t="s">
        <v>629</v>
      </c>
    </row>
    <row r="453" spans="1:65" s="2" customFormat="1" ht="11.25">
      <c r="A453" s="34"/>
      <c r="B453" s="35"/>
      <c r="C453" s="34"/>
      <c r="D453" s="149" t="s">
        <v>132</v>
      </c>
      <c r="E453" s="34"/>
      <c r="F453" s="150" t="s">
        <v>628</v>
      </c>
      <c r="G453" s="34"/>
      <c r="H453" s="34"/>
      <c r="I453" s="151"/>
      <c r="J453" s="34"/>
      <c r="K453" s="34"/>
      <c r="L453" s="35"/>
      <c r="M453" s="152"/>
      <c r="N453" s="153"/>
      <c r="O453" s="55"/>
      <c r="P453" s="55"/>
      <c r="Q453" s="55"/>
      <c r="R453" s="55"/>
      <c r="S453" s="55"/>
      <c r="T453" s="56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9" t="s">
        <v>132</v>
      </c>
      <c r="AU453" s="19" t="s">
        <v>83</v>
      </c>
    </row>
    <row r="454" spans="1:65" s="13" customFormat="1" ht="11.25">
      <c r="B454" s="156"/>
      <c r="D454" s="149" t="s">
        <v>136</v>
      </c>
      <c r="E454" s="157" t="s">
        <v>3</v>
      </c>
      <c r="F454" s="158" t="s">
        <v>630</v>
      </c>
      <c r="H454" s="159">
        <v>268</v>
      </c>
      <c r="I454" s="160"/>
      <c r="L454" s="156"/>
      <c r="M454" s="161"/>
      <c r="N454" s="162"/>
      <c r="O454" s="162"/>
      <c r="P454" s="162"/>
      <c r="Q454" s="162"/>
      <c r="R454" s="162"/>
      <c r="S454" s="162"/>
      <c r="T454" s="163"/>
      <c r="AT454" s="157" t="s">
        <v>136</v>
      </c>
      <c r="AU454" s="157" t="s">
        <v>83</v>
      </c>
      <c r="AV454" s="13" t="s">
        <v>83</v>
      </c>
      <c r="AW454" s="13" t="s">
        <v>35</v>
      </c>
      <c r="AX454" s="13" t="s">
        <v>73</v>
      </c>
      <c r="AY454" s="157" t="s">
        <v>123</v>
      </c>
    </row>
    <row r="455" spans="1:65" s="14" customFormat="1" ht="11.25">
      <c r="B455" s="164"/>
      <c r="D455" s="149" t="s">
        <v>136</v>
      </c>
      <c r="E455" s="165" t="s">
        <v>3</v>
      </c>
      <c r="F455" s="166" t="s">
        <v>144</v>
      </c>
      <c r="H455" s="167">
        <v>268</v>
      </c>
      <c r="I455" s="168"/>
      <c r="L455" s="164"/>
      <c r="M455" s="169"/>
      <c r="N455" s="170"/>
      <c r="O455" s="170"/>
      <c r="P455" s="170"/>
      <c r="Q455" s="170"/>
      <c r="R455" s="170"/>
      <c r="S455" s="170"/>
      <c r="T455" s="171"/>
      <c r="AT455" s="165" t="s">
        <v>136</v>
      </c>
      <c r="AU455" s="165" t="s">
        <v>83</v>
      </c>
      <c r="AV455" s="14" t="s">
        <v>130</v>
      </c>
      <c r="AW455" s="14" t="s">
        <v>35</v>
      </c>
      <c r="AX455" s="14" t="s">
        <v>81</v>
      </c>
      <c r="AY455" s="165" t="s">
        <v>123</v>
      </c>
    </row>
    <row r="456" spans="1:65" s="13" customFormat="1" ht="11.25">
      <c r="B456" s="156"/>
      <c r="D456" s="149" t="s">
        <v>136</v>
      </c>
      <c r="F456" s="158" t="s">
        <v>631</v>
      </c>
      <c r="H456" s="159">
        <v>273.36</v>
      </c>
      <c r="I456" s="160"/>
      <c r="L456" s="156"/>
      <c r="M456" s="161"/>
      <c r="N456" s="162"/>
      <c r="O456" s="162"/>
      <c r="P456" s="162"/>
      <c r="Q456" s="162"/>
      <c r="R456" s="162"/>
      <c r="S456" s="162"/>
      <c r="T456" s="163"/>
      <c r="AT456" s="157" t="s">
        <v>136</v>
      </c>
      <c r="AU456" s="157" t="s">
        <v>83</v>
      </c>
      <c r="AV456" s="13" t="s">
        <v>83</v>
      </c>
      <c r="AW456" s="13" t="s">
        <v>4</v>
      </c>
      <c r="AX456" s="13" t="s">
        <v>81</v>
      </c>
      <c r="AY456" s="157" t="s">
        <v>123</v>
      </c>
    </row>
    <row r="457" spans="1:65" s="2" customFormat="1" ht="24.2" customHeight="1">
      <c r="A457" s="34"/>
      <c r="B457" s="135"/>
      <c r="C457" s="173" t="s">
        <v>632</v>
      </c>
      <c r="D457" s="173" t="s">
        <v>201</v>
      </c>
      <c r="E457" s="174" t="s">
        <v>633</v>
      </c>
      <c r="F457" s="175" t="s">
        <v>634</v>
      </c>
      <c r="G457" s="176" t="s">
        <v>289</v>
      </c>
      <c r="H457" s="177">
        <v>45.9</v>
      </c>
      <c r="I457" s="178"/>
      <c r="J457" s="179">
        <f>ROUND(I457*H457,2)</f>
        <v>0</v>
      </c>
      <c r="K457" s="175" t="s">
        <v>129</v>
      </c>
      <c r="L457" s="180"/>
      <c r="M457" s="181" t="s">
        <v>3</v>
      </c>
      <c r="N457" s="182" t="s">
        <v>44</v>
      </c>
      <c r="O457" s="55"/>
      <c r="P457" s="145">
        <f>O457*H457</f>
        <v>0</v>
      </c>
      <c r="Q457" s="145">
        <v>6.5670000000000006E-2</v>
      </c>
      <c r="R457" s="145">
        <f>Q457*H457</f>
        <v>3.0142530000000001</v>
      </c>
      <c r="S457" s="145">
        <v>0</v>
      </c>
      <c r="T457" s="14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47" t="s">
        <v>184</v>
      </c>
      <c r="AT457" s="147" t="s">
        <v>201</v>
      </c>
      <c r="AU457" s="147" t="s">
        <v>83</v>
      </c>
      <c r="AY457" s="19" t="s">
        <v>123</v>
      </c>
      <c r="BE457" s="148">
        <f>IF(N457="základní",J457,0)</f>
        <v>0</v>
      </c>
      <c r="BF457" s="148">
        <f>IF(N457="snížená",J457,0)</f>
        <v>0</v>
      </c>
      <c r="BG457" s="148">
        <f>IF(N457="zákl. přenesená",J457,0)</f>
        <v>0</v>
      </c>
      <c r="BH457" s="148">
        <f>IF(N457="sníž. přenesená",J457,0)</f>
        <v>0</v>
      </c>
      <c r="BI457" s="148">
        <f>IF(N457="nulová",J457,0)</f>
        <v>0</v>
      </c>
      <c r="BJ457" s="19" t="s">
        <v>81</v>
      </c>
      <c r="BK457" s="148">
        <f>ROUND(I457*H457,2)</f>
        <v>0</v>
      </c>
      <c r="BL457" s="19" t="s">
        <v>130</v>
      </c>
      <c r="BM457" s="147" t="s">
        <v>635</v>
      </c>
    </row>
    <row r="458" spans="1:65" s="2" customFormat="1" ht="11.25">
      <c r="A458" s="34"/>
      <c r="B458" s="35"/>
      <c r="C458" s="34"/>
      <c r="D458" s="149" t="s">
        <v>132</v>
      </c>
      <c r="E458" s="34"/>
      <c r="F458" s="150" t="s">
        <v>634</v>
      </c>
      <c r="G458" s="34"/>
      <c r="H458" s="34"/>
      <c r="I458" s="151"/>
      <c r="J458" s="34"/>
      <c r="K458" s="34"/>
      <c r="L458" s="35"/>
      <c r="M458" s="152"/>
      <c r="N458" s="153"/>
      <c r="O458" s="55"/>
      <c r="P458" s="55"/>
      <c r="Q458" s="55"/>
      <c r="R458" s="55"/>
      <c r="S458" s="55"/>
      <c r="T458" s="56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9" t="s">
        <v>132</v>
      </c>
      <c r="AU458" s="19" t="s">
        <v>83</v>
      </c>
    </row>
    <row r="459" spans="1:65" s="13" customFormat="1" ht="11.25">
      <c r="B459" s="156"/>
      <c r="D459" s="149" t="s">
        <v>136</v>
      </c>
      <c r="E459" s="157" t="s">
        <v>3</v>
      </c>
      <c r="F459" s="158" t="s">
        <v>431</v>
      </c>
      <c r="H459" s="159">
        <v>45</v>
      </c>
      <c r="I459" s="160"/>
      <c r="L459" s="156"/>
      <c r="M459" s="161"/>
      <c r="N459" s="162"/>
      <c r="O459" s="162"/>
      <c r="P459" s="162"/>
      <c r="Q459" s="162"/>
      <c r="R459" s="162"/>
      <c r="S459" s="162"/>
      <c r="T459" s="163"/>
      <c r="AT459" s="157" t="s">
        <v>136</v>
      </c>
      <c r="AU459" s="157" t="s">
        <v>83</v>
      </c>
      <c r="AV459" s="13" t="s">
        <v>83</v>
      </c>
      <c r="AW459" s="13" t="s">
        <v>35</v>
      </c>
      <c r="AX459" s="13" t="s">
        <v>81</v>
      </c>
      <c r="AY459" s="157" t="s">
        <v>123</v>
      </c>
    </row>
    <row r="460" spans="1:65" s="13" customFormat="1" ht="11.25">
      <c r="B460" s="156"/>
      <c r="D460" s="149" t="s">
        <v>136</v>
      </c>
      <c r="F460" s="158" t="s">
        <v>636</v>
      </c>
      <c r="H460" s="159">
        <v>45.9</v>
      </c>
      <c r="I460" s="160"/>
      <c r="L460" s="156"/>
      <c r="M460" s="161"/>
      <c r="N460" s="162"/>
      <c r="O460" s="162"/>
      <c r="P460" s="162"/>
      <c r="Q460" s="162"/>
      <c r="R460" s="162"/>
      <c r="S460" s="162"/>
      <c r="T460" s="163"/>
      <c r="AT460" s="157" t="s">
        <v>136</v>
      </c>
      <c r="AU460" s="157" t="s">
        <v>83</v>
      </c>
      <c r="AV460" s="13" t="s">
        <v>83</v>
      </c>
      <c r="AW460" s="13" t="s">
        <v>4</v>
      </c>
      <c r="AX460" s="13" t="s">
        <v>81</v>
      </c>
      <c r="AY460" s="157" t="s">
        <v>123</v>
      </c>
    </row>
    <row r="461" spans="1:65" s="2" customFormat="1" ht="21.75" customHeight="1">
      <c r="A461" s="34"/>
      <c r="B461" s="135"/>
      <c r="C461" s="173" t="s">
        <v>637</v>
      </c>
      <c r="D461" s="173" t="s">
        <v>201</v>
      </c>
      <c r="E461" s="174" t="s">
        <v>638</v>
      </c>
      <c r="F461" s="175" t="s">
        <v>639</v>
      </c>
      <c r="G461" s="176" t="s">
        <v>289</v>
      </c>
      <c r="H461" s="177">
        <v>8.7720000000000002</v>
      </c>
      <c r="I461" s="178"/>
      <c r="J461" s="179">
        <f>ROUND(I461*H461,2)</f>
        <v>0</v>
      </c>
      <c r="K461" s="175" t="s">
        <v>129</v>
      </c>
      <c r="L461" s="180"/>
      <c r="M461" s="181" t="s">
        <v>3</v>
      </c>
      <c r="N461" s="182" t="s">
        <v>44</v>
      </c>
      <c r="O461" s="55"/>
      <c r="P461" s="145">
        <f>O461*H461</f>
        <v>0</v>
      </c>
      <c r="Q461" s="145">
        <v>6.0999999999999999E-2</v>
      </c>
      <c r="R461" s="145">
        <f>Q461*H461</f>
        <v>0.53509200000000001</v>
      </c>
      <c r="S461" s="145">
        <v>0</v>
      </c>
      <c r="T461" s="14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47" t="s">
        <v>184</v>
      </c>
      <c r="AT461" s="147" t="s">
        <v>201</v>
      </c>
      <c r="AU461" s="147" t="s">
        <v>83</v>
      </c>
      <c r="AY461" s="19" t="s">
        <v>123</v>
      </c>
      <c r="BE461" s="148">
        <f>IF(N461="základní",J461,0)</f>
        <v>0</v>
      </c>
      <c r="BF461" s="148">
        <f>IF(N461="snížená",J461,0)</f>
        <v>0</v>
      </c>
      <c r="BG461" s="148">
        <f>IF(N461="zákl. přenesená",J461,0)</f>
        <v>0</v>
      </c>
      <c r="BH461" s="148">
        <f>IF(N461="sníž. přenesená",J461,0)</f>
        <v>0</v>
      </c>
      <c r="BI461" s="148">
        <f>IF(N461="nulová",J461,0)</f>
        <v>0</v>
      </c>
      <c r="BJ461" s="19" t="s">
        <v>81</v>
      </c>
      <c r="BK461" s="148">
        <f>ROUND(I461*H461,2)</f>
        <v>0</v>
      </c>
      <c r="BL461" s="19" t="s">
        <v>130</v>
      </c>
      <c r="BM461" s="147" t="s">
        <v>640</v>
      </c>
    </row>
    <row r="462" spans="1:65" s="2" customFormat="1" ht="11.25">
      <c r="A462" s="34"/>
      <c r="B462" s="35"/>
      <c r="C462" s="34"/>
      <c r="D462" s="149" t="s">
        <v>132</v>
      </c>
      <c r="E462" s="34"/>
      <c r="F462" s="150" t="s">
        <v>639</v>
      </c>
      <c r="G462" s="34"/>
      <c r="H462" s="34"/>
      <c r="I462" s="151"/>
      <c r="J462" s="34"/>
      <c r="K462" s="34"/>
      <c r="L462" s="35"/>
      <c r="M462" s="152"/>
      <c r="N462" s="153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132</v>
      </c>
      <c r="AU462" s="19" t="s">
        <v>83</v>
      </c>
    </row>
    <row r="463" spans="1:65" s="13" customFormat="1" ht="11.25">
      <c r="B463" s="156"/>
      <c r="D463" s="149" t="s">
        <v>136</v>
      </c>
      <c r="E463" s="157" t="s">
        <v>3</v>
      </c>
      <c r="F463" s="158" t="s">
        <v>641</v>
      </c>
      <c r="H463" s="159">
        <v>1.6</v>
      </c>
      <c r="I463" s="160"/>
      <c r="L463" s="156"/>
      <c r="M463" s="161"/>
      <c r="N463" s="162"/>
      <c r="O463" s="162"/>
      <c r="P463" s="162"/>
      <c r="Q463" s="162"/>
      <c r="R463" s="162"/>
      <c r="S463" s="162"/>
      <c r="T463" s="163"/>
      <c r="AT463" s="157" t="s">
        <v>136</v>
      </c>
      <c r="AU463" s="157" t="s">
        <v>83</v>
      </c>
      <c r="AV463" s="13" t="s">
        <v>83</v>
      </c>
      <c r="AW463" s="13" t="s">
        <v>35</v>
      </c>
      <c r="AX463" s="13" t="s">
        <v>73</v>
      </c>
      <c r="AY463" s="157" t="s">
        <v>123</v>
      </c>
    </row>
    <row r="464" spans="1:65" s="13" customFormat="1" ht="11.25">
      <c r="B464" s="156"/>
      <c r="D464" s="149" t="s">
        <v>136</v>
      </c>
      <c r="E464" s="157" t="s">
        <v>3</v>
      </c>
      <c r="F464" s="158" t="s">
        <v>642</v>
      </c>
      <c r="H464" s="159">
        <v>7</v>
      </c>
      <c r="I464" s="160"/>
      <c r="L464" s="156"/>
      <c r="M464" s="161"/>
      <c r="N464" s="162"/>
      <c r="O464" s="162"/>
      <c r="P464" s="162"/>
      <c r="Q464" s="162"/>
      <c r="R464" s="162"/>
      <c r="S464" s="162"/>
      <c r="T464" s="163"/>
      <c r="AT464" s="157" t="s">
        <v>136</v>
      </c>
      <c r="AU464" s="157" t="s">
        <v>83</v>
      </c>
      <c r="AV464" s="13" t="s">
        <v>83</v>
      </c>
      <c r="AW464" s="13" t="s">
        <v>35</v>
      </c>
      <c r="AX464" s="13" t="s">
        <v>73</v>
      </c>
      <c r="AY464" s="157" t="s">
        <v>123</v>
      </c>
    </row>
    <row r="465" spans="1:65" s="14" customFormat="1" ht="11.25">
      <c r="B465" s="164"/>
      <c r="D465" s="149" t="s">
        <v>136</v>
      </c>
      <c r="E465" s="165" t="s">
        <v>3</v>
      </c>
      <c r="F465" s="166" t="s">
        <v>144</v>
      </c>
      <c r="H465" s="167">
        <v>8.6</v>
      </c>
      <c r="I465" s="168"/>
      <c r="L465" s="164"/>
      <c r="M465" s="169"/>
      <c r="N465" s="170"/>
      <c r="O465" s="170"/>
      <c r="P465" s="170"/>
      <c r="Q465" s="170"/>
      <c r="R465" s="170"/>
      <c r="S465" s="170"/>
      <c r="T465" s="171"/>
      <c r="AT465" s="165" t="s">
        <v>136</v>
      </c>
      <c r="AU465" s="165" t="s">
        <v>83</v>
      </c>
      <c r="AV465" s="14" t="s">
        <v>130</v>
      </c>
      <c r="AW465" s="14" t="s">
        <v>35</v>
      </c>
      <c r="AX465" s="14" t="s">
        <v>81</v>
      </c>
      <c r="AY465" s="165" t="s">
        <v>123</v>
      </c>
    </row>
    <row r="466" spans="1:65" s="13" customFormat="1" ht="11.25">
      <c r="B466" s="156"/>
      <c r="D466" s="149" t="s">
        <v>136</v>
      </c>
      <c r="F466" s="158" t="s">
        <v>643</v>
      </c>
      <c r="H466" s="159">
        <v>8.7720000000000002</v>
      </c>
      <c r="I466" s="160"/>
      <c r="L466" s="156"/>
      <c r="M466" s="161"/>
      <c r="N466" s="162"/>
      <c r="O466" s="162"/>
      <c r="P466" s="162"/>
      <c r="Q466" s="162"/>
      <c r="R466" s="162"/>
      <c r="S466" s="162"/>
      <c r="T466" s="163"/>
      <c r="AT466" s="157" t="s">
        <v>136</v>
      </c>
      <c r="AU466" s="157" t="s">
        <v>83</v>
      </c>
      <c r="AV466" s="13" t="s">
        <v>83</v>
      </c>
      <c r="AW466" s="13" t="s">
        <v>4</v>
      </c>
      <c r="AX466" s="13" t="s">
        <v>81</v>
      </c>
      <c r="AY466" s="157" t="s">
        <v>123</v>
      </c>
    </row>
    <row r="467" spans="1:65" s="2" customFormat="1" ht="33" customHeight="1">
      <c r="A467" s="34"/>
      <c r="B467" s="135"/>
      <c r="C467" s="136" t="s">
        <v>644</v>
      </c>
      <c r="D467" s="136" t="s">
        <v>125</v>
      </c>
      <c r="E467" s="137" t="s">
        <v>645</v>
      </c>
      <c r="F467" s="138" t="s">
        <v>646</v>
      </c>
      <c r="G467" s="139" t="s">
        <v>289</v>
      </c>
      <c r="H467" s="140">
        <v>23.8</v>
      </c>
      <c r="I467" s="141"/>
      <c r="J467" s="142">
        <f>ROUND(I467*H467,2)</f>
        <v>0</v>
      </c>
      <c r="K467" s="138" t="s">
        <v>129</v>
      </c>
      <c r="L467" s="35"/>
      <c r="M467" s="143" t="s">
        <v>3</v>
      </c>
      <c r="N467" s="144" t="s">
        <v>44</v>
      </c>
      <c r="O467" s="55"/>
      <c r="P467" s="145">
        <f>O467*H467</f>
        <v>0</v>
      </c>
      <c r="Q467" s="145">
        <v>0.34691</v>
      </c>
      <c r="R467" s="145">
        <f>Q467*H467</f>
        <v>8.2564580000000003</v>
      </c>
      <c r="S467" s="145">
        <v>0</v>
      </c>
      <c r="T467" s="146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47" t="s">
        <v>130</v>
      </c>
      <c r="AT467" s="147" t="s">
        <v>125</v>
      </c>
      <c r="AU467" s="147" t="s">
        <v>83</v>
      </c>
      <c r="AY467" s="19" t="s">
        <v>123</v>
      </c>
      <c r="BE467" s="148">
        <f>IF(N467="základní",J467,0)</f>
        <v>0</v>
      </c>
      <c r="BF467" s="148">
        <f>IF(N467="snížená",J467,0)</f>
        <v>0</v>
      </c>
      <c r="BG467" s="148">
        <f>IF(N467="zákl. přenesená",J467,0)</f>
        <v>0</v>
      </c>
      <c r="BH467" s="148">
        <f>IF(N467="sníž. přenesená",J467,0)</f>
        <v>0</v>
      </c>
      <c r="BI467" s="148">
        <f>IF(N467="nulová",J467,0)</f>
        <v>0</v>
      </c>
      <c r="BJ467" s="19" t="s">
        <v>81</v>
      </c>
      <c r="BK467" s="148">
        <f>ROUND(I467*H467,2)</f>
        <v>0</v>
      </c>
      <c r="BL467" s="19" t="s">
        <v>130</v>
      </c>
      <c r="BM467" s="147" t="s">
        <v>647</v>
      </c>
    </row>
    <row r="468" spans="1:65" s="2" customFormat="1" ht="29.25">
      <c r="A468" s="34"/>
      <c r="B468" s="35"/>
      <c r="C468" s="34"/>
      <c r="D468" s="149" t="s">
        <v>132</v>
      </c>
      <c r="E468" s="34"/>
      <c r="F468" s="150" t="s">
        <v>648</v>
      </c>
      <c r="G468" s="34"/>
      <c r="H468" s="34"/>
      <c r="I468" s="151"/>
      <c r="J468" s="34"/>
      <c r="K468" s="34"/>
      <c r="L468" s="35"/>
      <c r="M468" s="152"/>
      <c r="N468" s="153"/>
      <c r="O468" s="55"/>
      <c r="P468" s="55"/>
      <c r="Q468" s="55"/>
      <c r="R468" s="55"/>
      <c r="S468" s="55"/>
      <c r="T468" s="56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9" t="s">
        <v>132</v>
      </c>
      <c r="AU468" s="19" t="s">
        <v>83</v>
      </c>
    </row>
    <row r="469" spans="1:65" s="2" customFormat="1" ht="11.25">
      <c r="A469" s="34"/>
      <c r="B469" s="35"/>
      <c r="C469" s="34"/>
      <c r="D469" s="154" t="s">
        <v>134</v>
      </c>
      <c r="E469" s="34"/>
      <c r="F469" s="155" t="s">
        <v>649</v>
      </c>
      <c r="G469" s="34"/>
      <c r="H469" s="34"/>
      <c r="I469" s="151"/>
      <c r="J469" s="34"/>
      <c r="K469" s="34"/>
      <c r="L469" s="35"/>
      <c r="M469" s="152"/>
      <c r="N469" s="153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134</v>
      </c>
      <c r="AU469" s="19" t="s">
        <v>83</v>
      </c>
    </row>
    <row r="470" spans="1:65" s="2" customFormat="1" ht="19.5">
      <c r="A470" s="34"/>
      <c r="B470" s="35"/>
      <c r="C470" s="34"/>
      <c r="D470" s="149" t="s">
        <v>164</v>
      </c>
      <c r="E470" s="34"/>
      <c r="F470" s="172" t="s">
        <v>650</v>
      </c>
      <c r="G470" s="34"/>
      <c r="H470" s="34"/>
      <c r="I470" s="151"/>
      <c r="J470" s="34"/>
      <c r="K470" s="34"/>
      <c r="L470" s="35"/>
      <c r="M470" s="152"/>
      <c r="N470" s="153"/>
      <c r="O470" s="55"/>
      <c r="P470" s="55"/>
      <c r="Q470" s="55"/>
      <c r="R470" s="55"/>
      <c r="S470" s="55"/>
      <c r="T470" s="56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9" t="s">
        <v>164</v>
      </c>
      <c r="AU470" s="19" t="s">
        <v>83</v>
      </c>
    </row>
    <row r="471" spans="1:65" s="13" customFormat="1" ht="11.25">
      <c r="B471" s="156"/>
      <c r="D471" s="149" t="s">
        <v>136</v>
      </c>
      <c r="E471" s="157" t="s">
        <v>3</v>
      </c>
      <c r="F471" s="158" t="s">
        <v>651</v>
      </c>
      <c r="H471" s="159">
        <v>23.8</v>
      </c>
      <c r="I471" s="160"/>
      <c r="L471" s="156"/>
      <c r="M471" s="161"/>
      <c r="N471" s="162"/>
      <c r="O471" s="162"/>
      <c r="P471" s="162"/>
      <c r="Q471" s="162"/>
      <c r="R471" s="162"/>
      <c r="S471" s="162"/>
      <c r="T471" s="163"/>
      <c r="AT471" s="157" t="s">
        <v>136</v>
      </c>
      <c r="AU471" s="157" t="s">
        <v>83</v>
      </c>
      <c r="AV471" s="13" t="s">
        <v>83</v>
      </c>
      <c r="AW471" s="13" t="s">
        <v>35</v>
      </c>
      <c r="AX471" s="13" t="s">
        <v>73</v>
      </c>
      <c r="AY471" s="157" t="s">
        <v>123</v>
      </c>
    </row>
    <row r="472" spans="1:65" s="14" customFormat="1" ht="11.25">
      <c r="B472" s="164"/>
      <c r="D472" s="149" t="s">
        <v>136</v>
      </c>
      <c r="E472" s="165" t="s">
        <v>3</v>
      </c>
      <c r="F472" s="166" t="s">
        <v>144</v>
      </c>
      <c r="H472" s="167">
        <v>23.8</v>
      </c>
      <c r="I472" s="168"/>
      <c r="L472" s="164"/>
      <c r="M472" s="169"/>
      <c r="N472" s="170"/>
      <c r="O472" s="170"/>
      <c r="P472" s="170"/>
      <c r="Q472" s="170"/>
      <c r="R472" s="170"/>
      <c r="S472" s="170"/>
      <c r="T472" s="171"/>
      <c r="AT472" s="165" t="s">
        <v>136</v>
      </c>
      <c r="AU472" s="165" t="s">
        <v>83</v>
      </c>
      <c r="AV472" s="14" t="s">
        <v>130</v>
      </c>
      <c r="AW472" s="14" t="s">
        <v>35</v>
      </c>
      <c r="AX472" s="14" t="s">
        <v>81</v>
      </c>
      <c r="AY472" s="165" t="s">
        <v>123</v>
      </c>
    </row>
    <row r="473" spans="1:65" s="2" customFormat="1" ht="24.2" customHeight="1">
      <c r="A473" s="34"/>
      <c r="B473" s="135"/>
      <c r="C473" s="173" t="s">
        <v>652</v>
      </c>
      <c r="D473" s="173" t="s">
        <v>201</v>
      </c>
      <c r="E473" s="174" t="s">
        <v>653</v>
      </c>
      <c r="F473" s="175" t="s">
        <v>654</v>
      </c>
      <c r="G473" s="176" t="s">
        <v>289</v>
      </c>
      <c r="H473" s="177">
        <v>1.2</v>
      </c>
      <c r="I473" s="178"/>
      <c r="J473" s="179">
        <f>ROUND(I473*H473,2)</f>
        <v>0</v>
      </c>
      <c r="K473" s="175" t="s">
        <v>129</v>
      </c>
      <c r="L473" s="180"/>
      <c r="M473" s="181" t="s">
        <v>3</v>
      </c>
      <c r="N473" s="182" t="s">
        <v>44</v>
      </c>
      <c r="O473" s="55"/>
      <c r="P473" s="145">
        <f>O473*H473</f>
        <v>0</v>
      </c>
      <c r="Q473" s="145">
        <v>0.105</v>
      </c>
      <c r="R473" s="145">
        <f>Q473*H473</f>
        <v>0.126</v>
      </c>
      <c r="S473" s="145">
        <v>0</v>
      </c>
      <c r="T473" s="146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47" t="s">
        <v>184</v>
      </c>
      <c r="AT473" s="147" t="s">
        <v>201</v>
      </c>
      <c r="AU473" s="147" t="s">
        <v>83</v>
      </c>
      <c r="AY473" s="19" t="s">
        <v>123</v>
      </c>
      <c r="BE473" s="148">
        <f>IF(N473="základní",J473,0)</f>
        <v>0</v>
      </c>
      <c r="BF473" s="148">
        <f>IF(N473="snížená",J473,0)</f>
        <v>0</v>
      </c>
      <c r="BG473" s="148">
        <f>IF(N473="zákl. přenesená",J473,0)</f>
        <v>0</v>
      </c>
      <c r="BH473" s="148">
        <f>IF(N473="sníž. přenesená",J473,0)</f>
        <v>0</v>
      </c>
      <c r="BI473" s="148">
        <f>IF(N473="nulová",J473,0)</f>
        <v>0</v>
      </c>
      <c r="BJ473" s="19" t="s">
        <v>81</v>
      </c>
      <c r="BK473" s="148">
        <f>ROUND(I473*H473,2)</f>
        <v>0</v>
      </c>
      <c r="BL473" s="19" t="s">
        <v>130</v>
      </c>
      <c r="BM473" s="147" t="s">
        <v>655</v>
      </c>
    </row>
    <row r="474" spans="1:65" s="2" customFormat="1" ht="19.5">
      <c r="A474" s="34"/>
      <c r="B474" s="35"/>
      <c r="C474" s="34"/>
      <c r="D474" s="149" t="s">
        <v>132</v>
      </c>
      <c r="E474" s="34"/>
      <c r="F474" s="150" t="s">
        <v>654</v>
      </c>
      <c r="G474" s="34"/>
      <c r="H474" s="34"/>
      <c r="I474" s="151"/>
      <c r="J474" s="34"/>
      <c r="K474" s="34"/>
      <c r="L474" s="35"/>
      <c r="M474" s="152"/>
      <c r="N474" s="153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132</v>
      </c>
      <c r="AU474" s="19" t="s">
        <v>83</v>
      </c>
    </row>
    <row r="475" spans="1:65" s="13" customFormat="1" ht="11.25">
      <c r="B475" s="156"/>
      <c r="D475" s="149" t="s">
        <v>136</v>
      </c>
      <c r="E475" s="157" t="s">
        <v>3</v>
      </c>
      <c r="F475" s="158" t="s">
        <v>656</v>
      </c>
      <c r="H475" s="159">
        <v>1.2</v>
      </c>
      <c r="I475" s="160"/>
      <c r="L475" s="156"/>
      <c r="M475" s="161"/>
      <c r="N475" s="162"/>
      <c r="O475" s="162"/>
      <c r="P475" s="162"/>
      <c r="Q475" s="162"/>
      <c r="R475" s="162"/>
      <c r="S475" s="162"/>
      <c r="T475" s="163"/>
      <c r="AT475" s="157" t="s">
        <v>136</v>
      </c>
      <c r="AU475" s="157" t="s">
        <v>83</v>
      </c>
      <c r="AV475" s="13" t="s">
        <v>83</v>
      </c>
      <c r="AW475" s="13" t="s">
        <v>35</v>
      </c>
      <c r="AX475" s="13" t="s">
        <v>81</v>
      </c>
      <c r="AY475" s="157" t="s">
        <v>123</v>
      </c>
    </row>
    <row r="476" spans="1:65" s="2" customFormat="1" ht="24.2" customHeight="1">
      <c r="A476" s="34"/>
      <c r="B476" s="135"/>
      <c r="C476" s="173" t="s">
        <v>657</v>
      </c>
      <c r="D476" s="173" t="s">
        <v>201</v>
      </c>
      <c r="E476" s="174" t="s">
        <v>658</v>
      </c>
      <c r="F476" s="175" t="s">
        <v>659</v>
      </c>
      <c r="G476" s="176" t="s">
        <v>289</v>
      </c>
      <c r="H476" s="177">
        <v>23.052</v>
      </c>
      <c r="I476" s="178"/>
      <c r="J476" s="179">
        <f>ROUND(I476*H476,2)</f>
        <v>0</v>
      </c>
      <c r="K476" s="175" t="s">
        <v>129</v>
      </c>
      <c r="L476" s="180"/>
      <c r="M476" s="181" t="s">
        <v>3</v>
      </c>
      <c r="N476" s="182" t="s">
        <v>44</v>
      </c>
      <c r="O476" s="55"/>
      <c r="P476" s="145">
        <f>O476*H476</f>
        <v>0</v>
      </c>
      <c r="Q476" s="145">
        <v>0.11167000000000001</v>
      </c>
      <c r="R476" s="145">
        <f>Q476*H476</f>
        <v>2.5742168400000001</v>
      </c>
      <c r="S476" s="145">
        <v>0</v>
      </c>
      <c r="T476" s="146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47" t="s">
        <v>184</v>
      </c>
      <c r="AT476" s="147" t="s">
        <v>201</v>
      </c>
      <c r="AU476" s="147" t="s">
        <v>83</v>
      </c>
      <c r="AY476" s="19" t="s">
        <v>123</v>
      </c>
      <c r="BE476" s="148">
        <f>IF(N476="základní",J476,0)</f>
        <v>0</v>
      </c>
      <c r="BF476" s="148">
        <f>IF(N476="snížená",J476,0)</f>
        <v>0</v>
      </c>
      <c r="BG476" s="148">
        <f>IF(N476="zákl. přenesená",J476,0)</f>
        <v>0</v>
      </c>
      <c r="BH476" s="148">
        <f>IF(N476="sníž. přenesená",J476,0)</f>
        <v>0</v>
      </c>
      <c r="BI476" s="148">
        <f>IF(N476="nulová",J476,0)</f>
        <v>0</v>
      </c>
      <c r="BJ476" s="19" t="s">
        <v>81</v>
      </c>
      <c r="BK476" s="148">
        <f>ROUND(I476*H476,2)</f>
        <v>0</v>
      </c>
      <c r="BL476" s="19" t="s">
        <v>130</v>
      </c>
      <c r="BM476" s="147" t="s">
        <v>660</v>
      </c>
    </row>
    <row r="477" spans="1:65" s="2" customFormat="1" ht="11.25">
      <c r="A477" s="34"/>
      <c r="B477" s="35"/>
      <c r="C477" s="34"/>
      <c r="D477" s="149" t="s">
        <v>132</v>
      </c>
      <c r="E477" s="34"/>
      <c r="F477" s="150" t="s">
        <v>659</v>
      </c>
      <c r="G477" s="34"/>
      <c r="H477" s="34"/>
      <c r="I477" s="151"/>
      <c r="J477" s="34"/>
      <c r="K477" s="34"/>
      <c r="L477" s="35"/>
      <c r="M477" s="152"/>
      <c r="N477" s="153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132</v>
      </c>
      <c r="AU477" s="19" t="s">
        <v>83</v>
      </c>
    </row>
    <row r="478" spans="1:65" s="13" customFormat="1" ht="11.25">
      <c r="B478" s="156"/>
      <c r="D478" s="149" t="s">
        <v>136</v>
      </c>
      <c r="E478" s="157" t="s">
        <v>3</v>
      </c>
      <c r="F478" s="158" t="s">
        <v>661</v>
      </c>
      <c r="H478" s="159">
        <v>22.6</v>
      </c>
      <c r="I478" s="160"/>
      <c r="L478" s="156"/>
      <c r="M478" s="161"/>
      <c r="N478" s="162"/>
      <c r="O478" s="162"/>
      <c r="P478" s="162"/>
      <c r="Q478" s="162"/>
      <c r="R478" s="162"/>
      <c r="S478" s="162"/>
      <c r="T478" s="163"/>
      <c r="AT478" s="157" t="s">
        <v>136</v>
      </c>
      <c r="AU478" s="157" t="s">
        <v>83</v>
      </c>
      <c r="AV478" s="13" t="s">
        <v>83</v>
      </c>
      <c r="AW478" s="13" t="s">
        <v>35</v>
      </c>
      <c r="AX478" s="13" t="s">
        <v>81</v>
      </c>
      <c r="AY478" s="157" t="s">
        <v>123</v>
      </c>
    </row>
    <row r="479" spans="1:65" s="13" customFormat="1" ht="11.25">
      <c r="B479" s="156"/>
      <c r="D479" s="149" t="s">
        <v>136</v>
      </c>
      <c r="F479" s="158" t="s">
        <v>662</v>
      </c>
      <c r="H479" s="159">
        <v>23.052</v>
      </c>
      <c r="I479" s="160"/>
      <c r="L479" s="156"/>
      <c r="M479" s="161"/>
      <c r="N479" s="162"/>
      <c r="O479" s="162"/>
      <c r="P479" s="162"/>
      <c r="Q479" s="162"/>
      <c r="R479" s="162"/>
      <c r="S479" s="162"/>
      <c r="T479" s="163"/>
      <c r="AT479" s="157" t="s">
        <v>136</v>
      </c>
      <c r="AU479" s="157" t="s">
        <v>83</v>
      </c>
      <c r="AV479" s="13" t="s">
        <v>83</v>
      </c>
      <c r="AW479" s="13" t="s">
        <v>4</v>
      </c>
      <c r="AX479" s="13" t="s">
        <v>81</v>
      </c>
      <c r="AY479" s="157" t="s">
        <v>123</v>
      </c>
    </row>
    <row r="480" spans="1:65" s="2" customFormat="1" ht="33" customHeight="1">
      <c r="A480" s="34"/>
      <c r="B480" s="135"/>
      <c r="C480" s="136" t="s">
        <v>663</v>
      </c>
      <c r="D480" s="136" t="s">
        <v>125</v>
      </c>
      <c r="E480" s="137" t="s">
        <v>664</v>
      </c>
      <c r="F480" s="138" t="s">
        <v>665</v>
      </c>
      <c r="G480" s="139" t="s">
        <v>289</v>
      </c>
      <c r="H480" s="140">
        <v>534</v>
      </c>
      <c r="I480" s="141"/>
      <c r="J480" s="142">
        <f>ROUND(I480*H480,2)</f>
        <v>0</v>
      </c>
      <c r="K480" s="138" t="s">
        <v>129</v>
      </c>
      <c r="L480" s="35"/>
      <c r="M480" s="143" t="s">
        <v>3</v>
      </c>
      <c r="N480" s="144" t="s">
        <v>44</v>
      </c>
      <c r="O480" s="55"/>
      <c r="P480" s="145">
        <f>O480*H480</f>
        <v>0</v>
      </c>
      <c r="Q480" s="145">
        <v>0.14041999999999999</v>
      </c>
      <c r="R480" s="145">
        <f>Q480*H480</f>
        <v>74.984279999999998</v>
      </c>
      <c r="S480" s="145">
        <v>0</v>
      </c>
      <c r="T480" s="146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47" t="s">
        <v>130</v>
      </c>
      <c r="AT480" s="147" t="s">
        <v>125</v>
      </c>
      <c r="AU480" s="147" t="s">
        <v>83</v>
      </c>
      <c r="AY480" s="19" t="s">
        <v>123</v>
      </c>
      <c r="BE480" s="148">
        <f>IF(N480="základní",J480,0)</f>
        <v>0</v>
      </c>
      <c r="BF480" s="148">
        <f>IF(N480="snížená",J480,0)</f>
        <v>0</v>
      </c>
      <c r="BG480" s="148">
        <f>IF(N480="zákl. přenesená",J480,0)</f>
        <v>0</v>
      </c>
      <c r="BH480" s="148">
        <f>IF(N480="sníž. přenesená",J480,0)</f>
        <v>0</v>
      </c>
      <c r="BI480" s="148">
        <f>IF(N480="nulová",J480,0)</f>
        <v>0</v>
      </c>
      <c r="BJ480" s="19" t="s">
        <v>81</v>
      </c>
      <c r="BK480" s="148">
        <f>ROUND(I480*H480,2)</f>
        <v>0</v>
      </c>
      <c r="BL480" s="19" t="s">
        <v>130</v>
      </c>
      <c r="BM480" s="147" t="s">
        <v>666</v>
      </c>
    </row>
    <row r="481" spans="1:65" s="2" customFormat="1" ht="29.25">
      <c r="A481" s="34"/>
      <c r="B481" s="35"/>
      <c r="C481" s="34"/>
      <c r="D481" s="149" t="s">
        <v>132</v>
      </c>
      <c r="E481" s="34"/>
      <c r="F481" s="150" t="s">
        <v>667</v>
      </c>
      <c r="G481" s="34"/>
      <c r="H481" s="34"/>
      <c r="I481" s="151"/>
      <c r="J481" s="34"/>
      <c r="K481" s="34"/>
      <c r="L481" s="35"/>
      <c r="M481" s="152"/>
      <c r="N481" s="153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132</v>
      </c>
      <c r="AU481" s="19" t="s">
        <v>83</v>
      </c>
    </row>
    <row r="482" spans="1:65" s="2" customFormat="1" ht="11.25">
      <c r="A482" s="34"/>
      <c r="B482" s="35"/>
      <c r="C482" s="34"/>
      <c r="D482" s="154" t="s">
        <v>134</v>
      </c>
      <c r="E482" s="34"/>
      <c r="F482" s="155" t="s">
        <v>668</v>
      </c>
      <c r="G482" s="34"/>
      <c r="H482" s="34"/>
      <c r="I482" s="151"/>
      <c r="J482" s="34"/>
      <c r="K482" s="34"/>
      <c r="L482" s="35"/>
      <c r="M482" s="152"/>
      <c r="N482" s="153"/>
      <c r="O482" s="55"/>
      <c r="P482" s="55"/>
      <c r="Q482" s="55"/>
      <c r="R482" s="55"/>
      <c r="S482" s="55"/>
      <c r="T482" s="56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9" t="s">
        <v>134</v>
      </c>
      <c r="AU482" s="19" t="s">
        <v>83</v>
      </c>
    </row>
    <row r="483" spans="1:65" s="13" customFormat="1" ht="11.25">
      <c r="B483" s="156"/>
      <c r="D483" s="149" t="s">
        <v>136</v>
      </c>
      <c r="E483" s="157" t="s">
        <v>3</v>
      </c>
      <c r="F483" s="158" t="s">
        <v>669</v>
      </c>
      <c r="H483" s="159">
        <v>534</v>
      </c>
      <c r="I483" s="160"/>
      <c r="L483" s="156"/>
      <c r="M483" s="161"/>
      <c r="N483" s="162"/>
      <c r="O483" s="162"/>
      <c r="P483" s="162"/>
      <c r="Q483" s="162"/>
      <c r="R483" s="162"/>
      <c r="S483" s="162"/>
      <c r="T483" s="163"/>
      <c r="AT483" s="157" t="s">
        <v>136</v>
      </c>
      <c r="AU483" s="157" t="s">
        <v>83</v>
      </c>
      <c r="AV483" s="13" t="s">
        <v>83</v>
      </c>
      <c r="AW483" s="13" t="s">
        <v>35</v>
      </c>
      <c r="AX483" s="13" t="s">
        <v>73</v>
      </c>
      <c r="AY483" s="157" t="s">
        <v>123</v>
      </c>
    </row>
    <row r="484" spans="1:65" s="14" customFormat="1" ht="11.25">
      <c r="B484" s="164"/>
      <c r="D484" s="149" t="s">
        <v>136</v>
      </c>
      <c r="E484" s="165" t="s">
        <v>3</v>
      </c>
      <c r="F484" s="166" t="s">
        <v>144</v>
      </c>
      <c r="H484" s="167">
        <v>534</v>
      </c>
      <c r="I484" s="168"/>
      <c r="L484" s="164"/>
      <c r="M484" s="169"/>
      <c r="N484" s="170"/>
      <c r="O484" s="170"/>
      <c r="P484" s="170"/>
      <c r="Q484" s="170"/>
      <c r="R484" s="170"/>
      <c r="S484" s="170"/>
      <c r="T484" s="171"/>
      <c r="AT484" s="165" t="s">
        <v>136</v>
      </c>
      <c r="AU484" s="165" t="s">
        <v>83</v>
      </c>
      <c r="AV484" s="14" t="s">
        <v>130</v>
      </c>
      <c r="AW484" s="14" t="s">
        <v>35</v>
      </c>
      <c r="AX484" s="14" t="s">
        <v>81</v>
      </c>
      <c r="AY484" s="165" t="s">
        <v>123</v>
      </c>
    </row>
    <row r="485" spans="1:65" s="2" customFormat="1" ht="16.5" customHeight="1">
      <c r="A485" s="34"/>
      <c r="B485" s="135"/>
      <c r="C485" s="173" t="s">
        <v>670</v>
      </c>
      <c r="D485" s="173" t="s">
        <v>201</v>
      </c>
      <c r="E485" s="174" t="s">
        <v>671</v>
      </c>
      <c r="F485" s="175" t="s">
        <v>672</v>
      </c>
      <c r="G485" s="176" t="s">
        <v>289</v>
      </c>
      <c r="H485" s="177">
        <v>544.67999999999995</v>
      </c>
      <c r="I485" s="178"/>
      <c r="J485" s="179">
        <f>ROUND(I485*H485,2)</f>
        <v>0</v>
      </c>
      <c r="K485" s="175" t="s">
        <v>129</v>
      </c>
      <c r="L485" s="180"/>
      <c r="M485" s="181" t="s">
        <v>3</v>
      </c>
      <c r="N485" s="182" t="s">
        <v>44</v>
      </c>
      <c r="O485" s="55"/>
      <c r="P485" s="145">
        <f>O485*H485</f>
        <v>0</v>
      </c>
      <c r="Q485" s="145">
        <v>5.6120000000000003E-2</v>
      </c>
      <c r="R485" s="145">
        <f>Q485*H485</f>
        <v>30.567441599999999</v>
      </c>
      <c r="S485" s="145">
        <v>0</v>
      </c>
      <c r="T485" s="146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47" t="s">
        <v>184</v>
      </c>
      <c r="AT485" s="147" t="s">
        <v>201</v>
      </c>
      <c r="AU485" s="147" t="s">
        <v>83</v>
      </c>
      <c r="AY485" s="19" t="s">
        <v>123</v>
      </c>
      <c r="BE485" s="148">
        <f>IF(N485="základní",J485,0)</f>
        <v>0</v>
      </c>
      <c r="BF485" s="148">
        <f>IF(N485="snížená",J485,0)</f>
        <v>0</v>
      </c>
      <c r="BG485" s="148">
        <f>IF(N485="zákl. přenesená",J485,0)</f>
        <v>0</v>
      </c>
      <c r="BH485" s="148">
        <f>IF(N485="sníž. přenesená",J485,0)</f>
        <v>0</v>
      </c>
      <c r="BI485" s="148">
        <f>IF(N485="nulová",J485,0)</f>
        <v>0</v>
      </c>
      <c r="BJ485" s="19" t="s">
        <v>81</v>
      </c>
      <c r="BK485" s="148">
        <f>ROUND(I485*H485,2)</f>
        <v>0</v>
      </c>
      <c r="BL485" s="19" t="s">
        <v>130</v>
      </c>
      <c r="BM485" s="147" t="s">
        <v>673</v>
      </c>
    </row>
    <row r="486" spans="1:65" s="2" customFormat="1" ht="11.25">
      <c r="A486" s="34"/>
      <c r="B486" s="35"/>
      <c r="C486" s="34"/>
      <c r="D486" s="149" t="s">
        <v>132</v>
      </c>
      <c r="E486" s="34"/>
      <c r="F486" s="150" t="s">
        <v>672</v>
      </c>
      <c r="G486" s="34"/>
      <c r="H486" s="34"/>
      <c r="I486" s="151"/>
      <c r="J486" s="34"/>
      <c r="K486" s="34"/>
      <c r="L486" s="35"/>
      <c r="M486" s="152"/>
      <c r="N486" s="153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132</v>
      </c>
      <c r="AU486" s="19" t="s">
        <v>83</v>
      </c>
    </row>
    <row r="487" spans="1:65" s="13" customFormat="1" ht="11.25">
      <c r="B487" s="156"/>
      <c r="D487" s="149" t="s">
        <v>136</v>
      </c>
      <c r="E487" s="157" t="s">
        <v>3</v>
      </c>
      <c r="F487" s="158" t="s">
        <v>669</v>
      </c>
      <c r="H487" s="159">
        <v>534</v>
      </c>
      <c r="I487" s="160"/>
      <c r="L487" s="156"/>
      <c r="M487" s="161"/>
      <c r="N487" s="162"/>
      <c r="O487" s="162"/>
      <c r="P487" s="162"/>
      <c r="Q487" s="162"/>
      <c r="R487" s="162"/>
      <c r="S487" s="162"/>
      <c r="T487" s="163"/>
      <c r="AT487" s="157" t="s">
        <v>136</v>
      </c>
      <c r="AU487" s="157" t="s">
        <v>83</v>
      </c>
      <c r="AV487" s="13" t="s">
        <v>83</v>
      </c>
      <c r="AW487" s="13" t="s">
        <v>35</v>
      </c>
      <c r="AX487" s="13" t="s">
        <v>81</v>
      </c>
      <c r="AY487" s="157" t="s">
        <v>123</v>
      </c>
    </row>
    <row r="488" spans="1:65" s="13" customFormat="1" ht="11.25">
      <c r="B488" s="156"/>
      <c r="D488" s="149" t="s">
        <v>136</v>
      </c>
      <c r="F488" s="158" t="s">
        <v>674</v>
      </c>
      <c r="H488" s="159">
        <v>544.67999999999995</v>
      </c>
      <c r="I488" s="160"/>
      <c r="L488" s="156"/>
      <c r="M488" s="161"/>
      <c r="N488" s="162"/>
      <c r="O488" s="162"/>
      <c r="P488" s="162"/>
      <c r="Q488" s="162"/>
      <c r="R488" s="162"/>
      <c r="S488" s="162"/>
      <c r="T488" s="163"/>
      <c r="AT488" s="157" t="s">
        <v>136</v>
      </c>
      <c r="AU488" s="157" t="s">
        <v>83</v>
      </c>
      <c r="AV488" s="13" t="s">
        <v>83</v>
      </c>
      <c r="AW488" s="13" t="s">
        <v>4</v>
      </c>
      <c r="AX488" s="13" t="s">
        <v>81</v>
      </c>
      <c r="AY488" s="157" t="s">
        <v>123</v>
      </c>
    </row>
    <row r="489" spans="1:65" s="2" customFormat="1" ht="33" customHeight="1">
      <c r="A489" s="34"/>
      <c r="B489" s="135"/>
      <c r="C489" s="136" t="s">
        <v>455</v>
      </c>
      <c r="D489" s="136" t="s">
        <v>125</v>
      </c>
      <c r="E489" s="137" t="s">
        <v>675</v>
      </c>
      <c r="F489" s="138" t="s">
        <v>676</v>
      </c>
      <c r="G489" s="139" t="s">
        <v>289</v>
      </c>
      <c r="H489" s="140">
        <v>27</v>
      </c>
      <c r="I489" s="141"/>
      <c r="J489" s="142">
        <f>ROUND(I489*H489,2)</f>
        <v>0</v>
      </c>
      <c r="K489" s="138" t="s">
        <v>129</v>
      </c>
      <c r="L489" s="35"/>
      <c r="M489" s="143" t="s">
        <v>3</v>
      </c>
      <c r="N489" s="144" t="s">
        <v>44</v>
      </c>
      <c r="O489" s="55"/>
      <c r="P489" s="145">
        <f>O489*H489</f>
        <v>0</v>
      </c>
      <c r="Q489" s="145">
        <v>6.0999999999999997E-4</v>
      </c>
      <c r="R489" s="145">
        <f>Q489*H489</f>
        <v>1.6469999999999999E-2</v>
      </c>
      <c r="S489" s="145">
        <v>0</v>
      </c>
      <c r="T489" s="146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47" t="s">
        <v>130</v>
      </c>
      <c r="AT489" s="147" t="s">
        <v>125</v>
      </c>
      <c r="AU489" s="147" t="s">
        <v>83</v>
      </c>
      <c r="AY489" s="19" t="s">
        <v>123</v>
      </c>
      <c r="BE489" s="148">
        <f>IF(N489="základní",J489,0)</f>
        <v>0</v>
      </c>
      <c r="BF489" s="148">
        <f>IF(N489="snížená",J489,0)</f>
        <v>0</v>
      </c>
      <c r="BG489" s="148">
        <f>IF(N489="zákl. přenesená",J489,0)</f>
        <v>0</v>
      </c>
      <c r="BH489" s="148">
        <f>IF(N489="sníž. přenesená",J489,0)</f>
        <v>0</v>
      </c>
      <c r="BI489" s="148">
        <f>IF(N489="nulová",J489,0)</f>
        <v>0</v>
      </c>
      <c r="BJ489" s="19" t="s">
        <v>81</v>
      </c>
      <c r="BK489" s="148">
        <f>ROUND(I489*H489,2)</f>
        <v>0</v>
      </c>
      <c r="BL489" s="19" t="s">
        <v>130</v>
      </c>
      <c r="BM489" s="147" t="s">
        <v>677</v>
      </c>
    </row>
    <row r="490" spans="1:65" s="2" customFormat="1" ht="39">
      <c r="A490" s="34"/>
      <c r="B490" s="35"/>
      <c r="C490" s="34"/>
      <c r="D490" s="149" t="s">
        <v>132</v>
      </c>
      <c r="E490" s="34"/>
      <c r="F490" s="150" t="s">
        <v>678</v>
      </c>
      <c r="G490" s="34"/>
      <c r="H490" s="34"/>
      <c r="I490" s="151"/>
      <c r="J490" s="34"/>
      <c r="K490" s="34"/>
      <c r="L490" s="35"/>
      <c r="M490" s="152"/>
      <c r="N490" s="153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9" t="s">
        <v>132</v>
      </c>
      <c r="AU490" s="19" t="s">
        <v>83</v>
      </c>
    </row>
    <row r="491" spans="1:65" s="2" customFormat="1" ht="11.25">
      <c r="A491" s="34"/>
      <c r="B491" s="35"/>
      <c r="C491" s="34"/>
      <c r="D491" s="154" t="s">
        <v>134</v>
      </c>
      <c r="E491" s="34"/>
      <c r="F491" s="155" t="s">
        <v>679</v>
      </c>
      <c r="G491" s="34"/>
      <c r="H491" s="34"/>
      <c r="I491" s="151"/>
      <c r="J491" s="34"/>
      <c r="K491" s="34"/>
      <c r="L491" s="35"/>
      <c r="M491" s="152"/>
      <c r="N491" s="153"/>
      <c r="O491" s="55"/>
      <c r="P491" s="55"/>
      <c r="Q491" s="55"/>
      <c r="R491" s="55"/>
      <c r="S491" s="55"/>
      <c r="T491" s="56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9" t="s">
        <v>134</v>
      </c>
      <c r="AU491" s="19" t="s">
        <v>83</v>
      </c>
    </row>
    <row r="492" spans="1:65" s="13" customFormat="1" ht="11.25">
      <c r="B492" s="156"/>
      <c r="D492" s="149" t="s">
        <v>136</v>
      </c>
      <c r="E492" s="157" t="s">
        <v>3</v>
      </c>
      <c r="F492" s="158" t="s">
        <v>315</v>
      </c>
      <c r="H492" s="159">
        <v>27</v>
      </c>
      <c r="I492" s="160"/>
      <c r="L492" s="156"/>
      <c r="M492" s="161"/>
      <c r="N492" s="162"/>
      <c r="O492" s="162"/>
      <c r="P492" s="162"/>
      <c r="Q492" s="162"/>
      <c r="R492" s="162"/>
      <c r="S492" s="162"/>
      <c r="T492" s="163"/>
      <c r="AT492" s="157" t="s">
        <v>136</v>
      </c>
      <c r="AU492" s="157" t="s">
        <v>83</v>
      </c>
      <c r="AV492" s="13" t="s">
        <v>83</v>
      </c>
      <c r="AW492" s="13" t="s">
        <v>35</v>
      </c>
      <c r="AX492" s="13" t="s">
        <v>73</v>
      </c>
      <c r="AY492" s="157" t="s">
        <v>123</v>
      </c>
    </row>
    <row r="493" spans="1:65" s="14" customFormat="1" ht="11.25">
      <c r="B493" s="164"/>
      <c r="D493" s="149" t="s">
        <v>136</v>
      </c>
      <c r="E493" s="165" t="s">
        <v>3</v>
      </c>
      <c r="F493" s="166" t="s">
        <v>144</v>
      </c>
      <c r="H493" s="167">
        <v>27</v>
      </c>
      <c r="I493" s="168"/>
      <c r="L493" s="164"/>
      <c r="M493" s="169"/>
      <c r="N493" s="170"/>
      <c r="O493" s="170"/>
      <c r="P493" s="170"/>
      <c r="Q493" s="170"/>
      <c r="R493" s="170"/>
      <c r="S493" s="170"/>
      <c r="T493" s="171"/>
      <c r="AT493" s="165" t="s">
        <v>136</v>
      </c>
      <c r="AU493" s="165" t="s">
        <v>83</v>
      </c>
      <c r="AV493" s="14" t="s">
        <v>130</v>
      </c>
      <c r="AW493" s="14" t="s">
        <v>35</v>
      </c>
      <c r="AX493" s="14" t="s">
        <v>81</v>
      </c>
      <c r="AY493" s="165" t="s">
        <v>123</v>
      </c>
    </row>
    <row r="494" spans="1:65" s="2" customFormat="1" ht="24.2" customHeight="1">
      <c r="A494" s="34"/>
      <c r="B494" s="135"/>
      <c r="C494" s="136" t="s">
        <v>680</v>
      </c>
      <c r="D494" s="136" t="s">
        <v>125</v>
      </c>
      <c r="E494" s="137" t="s">
        <v>681</v>
      </c>
      <c r="F494" s="138" t="s">
        <v>682</v>
      </c>
      <c r="G494" s="139" t="s">
        <v>289</v>
      </c>
      <c r="H494" s="140">
        <v>27</v>
      </c>
      <c r="I494" s="141"/>
      <c r="J494" s="142">
        <f>ROUND(I494*H494,2)</f>
        <v>0</v>
      </c>
      <c r="K494" s="138" t="s">
        <v>129</v>
      </c>
      <c r="L494" s="35"/>
      <c r="M494" s="143" t="s">
        <v>3</v>
      </c>
      <c r="N494" s="144" t="s">
        <v>44</v>
      </c>
      <c r="O494" s="55"/>
      <c r="P494" s="145">
        <f>O494*H494</f>
        <v>0</v>
      </c>
      <c r="Q494" s="145">
        <v>0</v>
      </c>
      <c r="R494" s="145">
        <f>Q494*H494</f>
        <v>0</v>
      </c>
      <c r="S494" s="145">
        <v>0</v>
      </c>
      <c r="T494" s="146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47" t="s">
        <v>130</v>
      </c>
      <c r="AT494" s="147" t="s">
        <v>125</v>
      </c>
      <c r="AU494" s="147" t="s">
        <v>83</v>
      </c>
      <c r="AY494" s="19" t="s">
        <v>123</v>
      </c>
      <c r="BE494" s="148">
        <f>IF(N494="základní",J494,0)</f>
        <v>0</v>
      </c>
      <c r="BF494" s="148">
        <f>IF(N494="snížená",J494,0)</f>
        <v>0</v>
      </c>
      <c r="BG494" s="148">
        <f>IF(N494="zákl. přenesená",J494,0)</f>
        <v>0</v>
      </c>
      <c r="BH494" s="148">
        <f>IF(N494="sníž. přenesená",J494,0)</f>
        <v>0</v>
      </c>
      <c r="BI494" s="148">
        <f>IF(N494="nulová",J494,0)</f>
        <v>0</v>
      </c>
      <c r="BJ494" s="19" t="s">
        <v>81</v>
      </c>
      <c r="BK494" s="148">
        <f>ROUND(I494*H494,2)</f>
        <v>0</v>
      </c>
      <c r="BL494" s="19" t="s">
        <v>130</v>
      </c>
      <c r="BM494" s="147" t="s">
        <v>683</v>
      </c>
    </row>
    <row r="495" spans="1:65" s="2" customFormat="1" ht="19.5">
      <c r="A495" s="34"/>
      <c r="B495" s="35"/>
      <c r="C495" s="34"/>
      <c r="D495" s="149" t="s">
        <v>132</v>
      </c>
      <c r="E495" s="34"/>
      <c r="F495" s="150" t="s">
        <v>684</v>
      </c>
      <c r="G495" s="34"/>
      <c r="H495" s="34"/>
      <c r="I495" s="151"/>
      <c r="J495" s="34"/>
      <c r="K495" s="34"/>
      <c r="L495" s="35"/>
      <c r="M495" s="152"/>
      <c r="N495" s="153"/>
      <c r="O495" s="55"/>
      <c r="P495" s="55"/>
      <c r="Q495" s="55"/>
      <c r="R495" s="55"/>
      <c r="S495" s="55"/>
      <c r="T495" s="56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9" t="s">
        <v>132</v>
      </c>
      <c r="AU495" s="19" t="s">
        <v>83</v>
      </c>
    </row>
    <row r="496" spans="1:65" s="2" customFormat="1" ht="11.25">
      <c r="A496" s="34"/>
      <c r="B496" s="35"/>
      <c r="C496" s="34"/>
      <c r="D496" s="154" t="s">
        <v>134</v>
      </c>
      <c r="E496" s="34"/>
      <c r="F496" s="155" t="s">
        <v>685</v>
      </c>
      <c r="G496" s="34"/>
      <c r="H496" s="34"/>
      <c r="I496" s="151"/>
      <c r="J496" s="34"/>
      <c r="K496" s="34"/>
      <c r="L496" s="35"/>
      <c r="M496" s="152"/>
      <c r="N496" s="153"/>
      <c r="O496" s="55"/>
      <c r="P496" s="55"/>
      <c r="Q496" s="55"/>
      <c r="R496" s="55"/>
      <c r="S496" s="55"/>
      <c r="T496" s="56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9" t="s">
        <v>134</v>
      </c>
      <c r="AU496" s="19" t="s">
        <v>83</v>
      </c>
    </row>
    <row r="497" spans="1:65" s="13" customFormat="1" ht="11.25">
      <c r="B497" s="156"/>
      <c r="D497" s="149" t="s">
        <v>136</v>
      </c>
      <c r="E497" s="157" t="s">
        <v>3</v>
      </c>
      <c r="F497" s="158" t="s">
        <v>315</v>
      </c>
      <c r="H497" s="159">
        <v>27</v>
      </c>
      <c r="I497" s="160"/>
      <c r="L497" s="156"/>
      <c r="M497" s="161"/>
      <c r="N497" s="162"/>
      <c r="O497" s="162"/>
      <c r="P497" s="162"/>
      <c r="Q497" s="162"/>
      <c r="R497" s="162"/>
      <c r="S497" s="162"/>
      <c r="T497" s="163"/>
      <c r="AT497" s="157" t="s">
        <v>136</v>
      </c>
      <c r="AU497" s="157" t="s">
        <v>83</v>
      </c>
      <c r="AV497" s="13" t="s">
        <v>83</v>
      </c>
      <c r="AW497" s="13" t="s">
        <v>35</v>
      </c>
      <c r="AX497" s="13" t="s">
        <v>81</v>
      </c>
      <c r="AY497" s="157" t="s">
        <v>123</v>
      </c>
    </row>
    <row r="498" spans="1:65" s="2" customFormat="1" ht="33" customHeight="1">
      <c r="A498" s="34"/>
      <c r="B498" s="135"/>
      <c r="C498" s="136" t="s">
        <v>392</v>
      </c>
      <c r="D498" s="136" t="s">
        <v>125</v>
      </c>
      <c r="E498" s="137" t="s">
        <v>686</v>
      </c>
      <c r="F498" s="138" t="s">
        <v>687</v>
      </c>
      <c r="G498" s="139" t="s">
        <v>289</v>
      </c>
      <c r="H498" s="140">
        <v>5</v>
      </c>
      <c r="I498" s="141"/>
      <c r="J498" s="142">
        <f>ROUND(I498*H498,2)</f>
        <v>0</v>
      </c>
      <c r="K498" s="138" t="s">
        <v>129</v>
      </c>
      <c r="L498" s="35"/>
      <c r="M498" s="143" t="s">
        <v>3</v>
      </c>
      <c r="N498" s="144" t="s">
        <v>44</v>
      </c>
      <c r="O498" s="55"/>
      <c r="P498" s="145">
        <f>O498*H498</f>
        <v>0</v>
      </c>
      <c r="Q498" s="145">
        <v>0.2157</v>
      </c>
      <c r="R498" s="145">
        <f>Q498*H498</f>
        <v>1.0785</v>
      </c>
      <c r="S498" s="145">
        <v>0</v>
      </c>
      <c r="T498" s="146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47" t="s">
        <v>130</v>
      </c>
      <c r="AT498" s="147" t="s">
        <v>125</v>
      </c>
      <c r="AU498" s="147" t="s">
        <v>83</v>
      </c>
      <c r="AY498" s="19" t="s">
        <v>123</v>
      </c>
      <c r="BE498" s="148">
        <f>IF(N498="základní",J498,0)</f>
        <v>0</v>
      </c>
      <c r="BF498" s="148">
        <f>IF(N498="snížená",J498,0)</f>
        <v>0</v>
      </c>
      <c r="BG498" s="148">
        <f>IF(N498="zákl. přenesená",J498,0)</f>
        <v>0</v>
      </c>
      <c r="BH498" s="148">
        <f>IF(N498="sníž. přenesená",J498,0)</f>
        <v>0</v>
      </c>
      <c r="BI498" s="148">
        <f>IF(N498="nulová",J498,0)</f>
        <v>0</v>
      </c>
      <c r="BJ498" s="19" t="s">
        <v>81</v>
      </c>
      <c r="BK498" s="148">
        <f>ROUND(I498*H498,2)</f>
        <v>0</v>
      </c>
      <c r="BL498" s="19" t="s">
        <v>130</v>
      </c>
      <c r="BM498" s="147" t="s">
        <v>688</v>
      </c>
    </row>
    <row r="499" spans="1:65" s="2" customFormat="1" ht="19.5">
      <c r="A499" s="34"/>
      <c r="B499" s="35"/>
      <c r="C499" s="34"/>
      <c r="D499" s="149" t="s">
        <v>132</v>
      </c>
      <c r="E499" s="34"/>
      <c r="F499" s="150" t="s">
        <v>689</v>
      </c>
      <c r="G499" s="34"/>
      <c r="H499" s="34"/>
      <c r="I499" s="151"/>
      <c r="J499" s="34"/>
      <c r="K499" s="34"/>
      <c r="L499" s="35"/>
      <c r="M499" s="152"/>
      <c r="N499" s="153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132</v>
      </c>
      <c r="AU499" s="19" t="s">
        <v>83</v>
      </c>
    </row>
    <row r="500" spans="1:65" s="2" customFormat="1" ht="11.25">
      <c r="A500" s="34"/>
      <c r="B500" s="35"/>
      <c r="C500" s="34"/>
      <c r="D500" s="154" t="s">
        <v>134</v>
      </c>
      <c r="E500" s="34"/>
      <c r="F500" s="155" t="s">
        <v>690</v>
      </c>
      <c r="G500" s="34"/>
      <c r="H500" s="34"/>
      <c r="I500" s="151"/>
      <c r="J500" s="34"/>
      <c r="K500" s="34"/>
      <c r="L500" s="35"/>
      <c r="M500" s="152"/>
      <c r="N500" s="153"/>
      <c r="O500" s="55"/>
      <c r="P500" s="55"/>
      <c r="Q500" s="55"/>
      <c r="R500" s="55"/>
      <c r="S500" s="55"/>
      <c r="T500" s="56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9" t="s">
        <v>134</v>
      </c>
      <c r="AU500" s="19" t="s">
        <v>83</v>
      </c>
    </row>
    <row r="501" spans="1:65" s="13" customFormat="1" ht="11.25">
      <c r="B501" s="156"/>
      <c r="D501" s="149" t="s">
        <v>136</v>
      </c>
      <c r="E501" s="157" t="s">
        <v>3</v>
      </c>
      <c r="F501" s="158" t="s">
        <v>158</v>
      </c>
      <c r="H501" s="159">
        <v>5</v>
      </c>
      <c r="I501" s="160"/>
      <c r="L501" s="156"/>
      <c r="M501" s="161"/>
      <c r="N501" s="162"/>
      <c r="O501" s="162"/>
      <c r="P501" s="162"/>
      <c r="Q501" s="162"/>
      <c r="R501" s="162"/>
      <c r="S501" s="162"/>
      <c r="T501" s="163"/>
      <c r="AT501" s="157" t="s">
        <v>136</v>
      </c>
      <c r="AU501" s="157" t="s">
        <v>83</v>
      </c>
      <c r="AV501" s="13" t="s">
        <v>83</v>
      </c>
      <c r="AW501" s="13" t="s">
        <v>35</v>
      </c>
      <c r="AX501" s="13" t="s">
        <v>81</v>
      </c>
      <c r="AY501" s="157" t="s">
        <v>123</v>
      </c>
    </row>
    <row r="502" spans="1:65" s="2" customFormat="1" ht="24.2" customHeight="1">
      <c r="A502" s="34"/>
      <c r="B502" s="135"/>
      <c r="C502" s="173" t="s">
        <v>691</v>
      </c>
      <c r="D502" s="173" t="s">
        <v>201</v>
      </c>
      <c r="E502" s="174" t="s">
        <v>692</v>
      </c>
      <c r="F502" s="175" t="s">
        <v>693</v>
      </c>
      <c r="G502" s="176" t="s">
        <v>289</v>
      </c>
      <c r="H502" s="177">
        <v>5</v>
      </c>
      <c r="I502" s="178"/>
      <c r="J502" s="179">
        <f>ROUND(I502*H502,2)</f>
        <v>0</v>
      </c>
      <c r="K502" s="175" t="s">
        <v>129</v>
      </c>
      <c r="L502" s="180"/>
      <c r="M502" s="181" t="s">
        <v>3</v>
      </c>
      <c r="N502" s="182" t="s">
        <v>44</v>
      </c>
      <c r="O502" s="55"/>
      <c r="P502" s="145">
        <f>O502*H502</f>
        <v>0</v>
      </c>
      <c r="Q502" s="145">
        <v>0.10299999999999999</v>
      </c>
      <c r="R502" s="145">
        <f>Q502*H502</f>
        <v>0.51500000000000001</v>
      </c>
      <c r="S502" s="145">
        <v>0</v>
      </c>
      <c r="T502" s="146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47" t="s">
        <v>184</v>
      </c>
      <c r="AT502" s="147" t="s">
        <v>201</v>
      </c>
      <c r="AU502" s="147" t="s">
        <v>83</v>
      </c>
      <c r="AY502" s="19" t="s">
        <v>123</v>
      </c>
      <c r="BE502" s="148">
        <f>IF(N502="základní",J502,0)</f>
        <v>0</v>
      </c>
      <c r="BF502" s="148">
        <f>IF(N502="snížená",J502,0)</f>
        <v>0</v>
      </c>
      <c r="BG502" s="148">
        <f>IF(N502="zákl. přenesená",J502,0)</f>
        <v>0</v>
      </c>
      <c r="BH502" s="148">
        <f>IF(N502="sníž. přenesená",J502,0)</f>
        <v>0</v>
      </c>
      <c r="BI502" s="148">
        <f>IF(N502="nulová",J502,0)</f>
        <v>0</v>
      </c>
      <c r="BJ502" s="19" t="s">
        <v>81</v>
      </c>
      <c r="BK502" s="148">
        <f>ROUND(I502*H502,2)</f>
        <v>0</v>
      </c>
      <c r="BL502" s="19" t="s">
        <v>130</v>
      </c>
      <c r="BM502" s="147" t="s">
        <v>694</v>
      </c>
    </row>
    <row r="503" spans="1:65" s="2" customFormat="1" ht="19.5">
      <c r="A503" s="34"/>
      <c r="B503" s="35"/>
      <c r="C503" s="34"/>
      <c r="D503" s="149" t="s">
        <v>132</v>
      </c>
      <c r="E503" s="34"/>
      <c r="F503" s="150" t="s">
        <v>693</v>
      </c>
      <c r="G503" s="34"/>
      <c r="H503" s="34"/>
      <c r="I503" s="151"/>
      <c r="J503" s="34"/>
      <c r="K503" s="34"/>
      <c r="L503" s="35"/>
      <c r="M503" s="152"/>
      <c r="N503" s="153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132</v>
      </c>
      <c r="AU503" s="19" t="s">
        <v>83</v>
      </c>
    </row>
    <row r="504" spans="1:65" s="13" customFormat="1" ht="11.25">
      <c r="B504" s="156"/>
      <c r="D504" s="149" t="s">
        <v>136</v>
      </c>
      <c r="E504" s="157" t="s">
        <v>3</v>
      </c>
      <c r="F504" s="158" t="s">
        <v>158</v>
      </c>
      <c r="H504" s="159">
        <v>5</v>
      </c>
      <c r="I504" s="160"/>
      <c r="L504" s="156"/>
      <c r="M504" s="161"/>
      <c r="N504" s="162"/>
      <c r="O504" s="162"/>
      <c r="P504" s="162"/>
      <c r="Q504" s="162"/>
      <c r="R504" s="162"/>
      <c r="S504" s="162"/>
      <c r="T504" s="163"/>
      <c r="AT504" s="157" t="s">
        <v>136</v>
      </c>
      <c r="AU504" s="157" t="s">
        <v>83</v>
      </c>
      <c r="AV504" s="13" t="s">
        <v>83</v>
      </c>
      <c r="AW504" s="13" t="s">
        <v>35</v>
      </c>
      <c r="AX504" s="13" t="s">
        <v>81</v>
      </c>
      <c r="AY504" s="157" t="s">
        <v>123</v>
      </c>
    </row>
    <row r="505" spans="1:65" s="2" customFormat="1" ht="24.2" customHeight="1">
      <c r="A505" s="34"/>
      <c r="B505" s="135"/>
      <c r="C505" s="136" t="s">
        <v>695</v>
      </c>
      <c r="D505" s="136" t="s">
        <v>125</v>
      </c>
      <c r="E505" s="137" t="s">
        <v>696</v>
      </c>
      <c r="F505" s="138" t="s">
        <v>697</v>
      </c>
      <c r="G505" s="139" t="s">
        <v>297</v>
      </c>
      <c r="H505" s="140">
        <v>3</v>
      </c>
      <c r="I505" s="141"/>
      <c r="J505" s="142">
        <f>ROUND(I505*H505,2)</f>
        <v>0</v>
      </c>
      <c r="K505" s="138" t="s">
        <v>129</v>
      </c>
      <c r="L505" s="35"/>
      <c r="M505" s="143" t="s">
        <v>3</v>
      </c>
      <c r="N505" s="144" t="s">
        <v>44</v>
      </c>
      <c r="O505" s="55"/>
      <c r="P505" s="145">
        <f>O505*H505</f>
        <v>0</v>
      </c>
      <c r="Q505" s="145">
        <v>7.2899999999999996E-3</v>
      </c>
      <c r="R505" s="145">
        <f>Q505*H505</f>
        <v>2.1870000000000001E-2</v>
      </c>
      <c r="S505" s="145">
        <v>0</v>
      </c>
      <c r="T505" s="146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47" t="s">
        <v>130</v>
      </c>
      <c r="AT505" s="147" t="s">
        <v>125</v>
      </c>
      <c r="AU505" s="147" t="s">
        <v>83</v>
      </c>
      <c r="AY505" s="19" t="s">
        <v>123</v>
      </c>
      <c r="BE505" s="148">
        <f>IF(N505="základní",J505,0)</f>
        <v>0</v>
      </c>
      <c r="BF505" s="148">
        <f>IF(N505="snížená",J505,0)</f>
        <v>0</v>
      </c>
      <c r="BG505" s="148">
        <f>IF(N505="zákl. přenesená",J505,0)</f>
        <v>0</v>
      </c>
      <c r="BH505" s="148">
        <f>IF(N505="sníž. přenesená",J505,0)</f>
        <v>0</v>
      </c>
      <c r="BI505" s="148">
        <f>IF(N505="nulová",J505,0)</f>
        <v>0</v>
      </c>
      <c r="BJ505" s="19" t="s">
        <v>81</v>
      </c>
      <c r="BK505" s="148">
        <f>ROUND(I505*H505,2)</f>
        <v>0</v>
      </c>
      <c r="BL505" s="19" t="s">
        <v>130</v>
      </c>
      <c r="BM505" s="147" t="s">
        <v>698</v>
      </c>
    </row>
    <row r="506" spans="1:65" s="2" customFormat="1" ht="19.5">
      <c r="A506" s="34"/>
      <c r="B506" s="35"/>
      <c r="C506" s="34"/>
      <c r="D506" s="149" t="s">
        <v>132</v>
      </c>
      <c r="E506" s="34"/>
      <c r="F506" s="150" t="s">
        <v>699</v>
      </c>
      <c r="G506" s="34"/>
      <c r="H506" s="34"/>
      <c r="I506" s="151"/>
      <c r="J506" s="34"/>
      <c r="K506" s="34"/>
      <c r="L506" s="35"/>
      <c r="M506" s="152"/>
      <c r="N506" s="153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9" t="s">
        <v>132</v>
      </c>
      <c r="AU506" s="19" t="s">
        <v>83</v>
      </c>
    </row>
    <row r="507" spans="1:65" s="2" customFormat="1" ht="11.25">
      <c r="A507" s="34"/>
      <c r="B507" s="35"/>
      <c r="C507" s="34"/>
      <c r="D507" s="154" t="s">
        <v>134</v>
      </c>
      <c r="E507" s="34"/>
      <c r="F507" s="155" t="s">
        <v>700</v>
      </c>
      <c r="G507" s="34"/>
      <c r="H507" s="34"/>
      <c r="I507" s="151"/>
      <c r="J507" s="34"/>
      <c r="K507" s="34"/>
      <c r="L507" s="35"/>
      <c r="M507" s="152"/>
      <c r="N507" s="153"/>
      <c r="O507" s="55"/>
      <c r="P507" s="55"/>
      <c r="Q507" s="55"/>
      <c r="R507" s="55"/>
      <c r="S507" s="55"/>
      <c r="T507" s="56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9" t="s">
        <v>134</v>
      </c>
      <c r="AU507" s="19" t="s">
        <v>83</v>
      </c>
    </row>
    <row r="508" spans="1:65" s="13" customFormat="1" ht="11.25">
      <c r="B508" s="156"/>
      <c r="D508" s="149" t="s">
        <v>136</v>
      </c>
      <c r="E508" s="157" t="s">
        <v>3</v>
      </c>
      <c r="F508" s="158" t="s">
        <v>145</v>
      </c>
      <c r="H508" s="159">
        <v>3</v>
      </c>
      <c r="I508" s="160"/>
      <c r="L508" s="156"/>
      <c r="M508" s="161"/>
      <c r="N508" s="162"/>
      <c r="O508" s="162"/>
      <c r="P508" s="162"/>
      <c r="Q508" s="162"/>
      <c r="R508" s="162"/>
      <c r="S508" s="162"/>
      <c r="T508" s="163"/>
      <c r="AT508" s="157" t="s">
        <v>136</v>
      </c>
      <c r="AU508" s="157" t="s">
        <v>83</v>
      </c>
      <c r="AV508" s="13" t="s">
        <v>83</v>
      </c>
      <c r="AW508" s="13" t="s">
        <v>35</v>
      </c>
      <c r="AX508" s="13" t="s">
        <v>81</v>
      </c>
      <c r="AY508" s="157" t="s">
        <v>123</v>
      </c>
    </row>
    <row r="509" spans="1:65" s="2" customFormat="1" ht="24.2" customHeight="1">
      <c r="A509" s="34"/>
      <c r="B509" s="135"/>
      <c r="C509" s="173" t="s">
        <v>701</v>
      </c>
      <c r="D509" s="173" t="s">
        <v>201</v>
      </c>
      <c r="E509" s="174" t="s">
        <v>702</v>
      </c>
      <c r="F509" s="175" t="s">
        <v>703</v>
      </c>
      <c r="G509" s="176" t="s">
        <v>297</v>
      </c>
      <c r="H509" s="177">
        <v>3</v>
      </c>
      <c r="I509" s="178"/>
      <c r="J509" s="179">
        <f>ROUND(I509*H509,2)</f>
        <v>0</v>
      </c>
      <c r="K509" s="175" t="s">
        <v>129</v>
      </c>
      <c r="L509" s="180"/>
      <c r="M509" s="181" t="s">
        <v>3</v>
      </c>
      <c r="N509" s="182" t="s">
        <v>44</v>
      </c>
      <c r="O509" s="55"/>
      <c r="P509" s="145">
        <f>O509*H509</f>
        <v>0</v>
      </c>
      <c r="Q509" s="145">
        <v>1.4999999999999999E-2</v>
      </c>
      <c r="R509" s="145">
        <f>Q509*H509</f>
        <v>4.4999999999999998E-2</v>
      </c>
      <c r="S509" s="145">
        <v>0</v>
      </c>
      <c r="T509" s="146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47" t="s">
        <v>184</v>
      </c>
      <c r="AT509" s="147" t="s">
        <v>201</v>
      </c>
      <c r="AU509" s="147" t="s">
        <v>83</v>
      </c>
      <c r="AY509" s="19" t="s">
        <v>123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9" t="s">
        <v>81</v>
      </c>
      <c r="BK509" s="148">
        <f>ROUND(I509*H509,2)</f>
        <v>0</v>
      </c>
      <c r="BL509" s="19" t="s">
        <v>130</v>
      </c>
      <c r="BM509" s="147" t="s">
        <v>704</v>
      </c>
    </row>
    <row r="510" spans="1:65" s="2" customFormat="1" ht="11.25">
      <c r="A510" s="34"/>
      <c r="B510" s="35"/>
      <c r="C510" s="34"/>
      <c r="D510" s="149" t="s">
        <v>132</v>
      </c>
      <c r="E510" s="34"/>
      <c r="F510" s="150" t="s">
        <v>703</v>
      </c>
      <c r="G510" s="34"/>
      <c r="H510" s="34"/>
      <c r="I510" s="151"/>
      <c r="J510" s="34"/>
      <c r="K510" s="34"/>
      <c r="L510" s="35"/>
      <c r="M510" s="152"/>
      <c r="N510" s="153"/>
      <c r="O510" s="55"/>
      <c r="P510" s="55"/>
      <c r="Q510" s="55"/>
      <c r="R510" s="55"/>
      <c r="S510" s="55"/>
      <c r="T510" s="56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9" t="s">
        <v>132</v>
      </c>
      <c r="AU510" s="19" t="s">
        <v>83</v>
      </c>
    </row>
    <row r="511" spans="1:65" s="13" customFormat="1" ht="11.25">
      <c r="B511" s="156"/>
      <c r="D511" s="149" t="s">
        <v>136</v>
      </c>
      <c r="E511" s="157" t="s">
        <v>3</v>
      </c>
      <c r="F511" s="158" t="s">
        <v>145</v>
      </c>
      <c r="H511" s="159">
        <v>3</v>
      </c>
      <c r="I511" s="160"/>
      <c r="L511" s="156"/>
      <c r="M511" s="161"/>
      <c r="N511" s="162"/>
      <c r="O511" s="162"/>
      <c r="P511" s="162"/>
      <c r="Q511" s="162"/>
      <c r="R511" s="162"/>
      <c r="S511" s="162"/>
      <c r="T511" s="163"/>
      <c r="AT511" s="157" t="s">
        <v>136</v>
      </c>
      <c r="AU511" s="157" t="s">
        <v>83</v>
      </c>
      <c r="AV511" s="13" t="s">
        <v>83</v>
      </c>
      <c r="AW511" s="13" t="s">
        <v>35</v>
      </c>
      <c r="AX511" s="13" t="s">
        <v>81</v>
      </c>
      <c r="AY511" s="157" t="s">
        <v>123</v>
      </c>
    </row>
    <row r="512" spans="1:65" s="2" customFormat="1" ht="24.2" customHeight="1">
      <c r="A512" s="34"/>
      <c r="B512" s="135"/>
      <c r="C512" s="136" t="s">
        <v>705</v>
      </c>
      <c r="D512" s="136" t="s">
        <v>125</v>
      </c>
      <c r="E512" s="137" t="s">
        <v>706</v>
      </c>
      <c r="F512" s="138" t="s">
        <v>707</v>
      </c>
      <c r="G512" s="139" t="s">
        <v>297</v>
      </c>
      <c r="H512" s="140">
        <v>3</v>
      </c>
      <c r="I512" s="141"/>
      <c r="J512" s="142">
        <f>ROUND(I512*H512,2)</f>
        <v>0</v>
      </c>
      <c r="K512" s="138" t="s">
        <v>129</v>
      </c>
      <c r="L512" s="35"/>
      <c r="M512" s="143" t="s">
        <v>3</v>
      </c>
      <c r="N512" s="144" t="s">
        <v>44</v>
      </c>
      <c r="O512" s="55"/>
      <c r="P512" s="145">
        <f>O512*H512</f>
        <v>0</v>
      </c>
      <c r="Q512" s="145">
        <v>0.29148000000000002</v>
      </c>
      <c r="R512" s="145">
        <f>Q512*H512</f>
        <v>0.87444000000000011</v>
      </c>
      <c r="S512" s="145">
        <v>0</v>
      </c>
      <c r="T512" s="146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47" t="s">
        <v>130</v>
      </c>
      <c r="AT512" s="147" t="s">
        <v>125</v>
      </c>
      <c r="AU512" s="147" t="s">
        <v>83</v>
      </c>
      <c r="AY512" s="19" t="s">
        <v>123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9" t="s">
        <v>81</v>
      </c>
      <c r="BK512" s="148">
        <f>ROUND(I512*H512,2)</f>
        <v>0</v>
      </c>
      <c r="BL512" s="19" t="s">
        <v>130</v>
      </c>
      <c r="BM512" s="147" t="s">
        <v>708</v>
      </c>
    </row>
    <row r="513" spans="1:65" s="2" customFormat="1" ht="19.5">
      <c r="A513" s="34"/>
      <c r="B513" s="35"/>
      <c r="C513" s="34"/>
      <c r="D513" s="149" t="s">
        <v>132</v>
      </c>
      <c r="E513" s="34"/>
      <c r="F513" s="150" t="s">
        <v>709</v>
      </c>
      <c r="G513" s="34"/>
      <c r="H513" s="34"/>
      <c r="I513" s="151"/>
      <c r="J513" s="34"/>
      <c r="K513" s="34"/>
      <c r="L513" s="35"/>
      <c r="M513" s="152"/>
      <c r="N513" s="153"/>
      <c r="O513" s="55"/>
      <c r="P513" s="55"/>
      <c r="Q513" s="55"/>
      <c r="R513" s="55"/>
      <c r="S513" s="55"/>
      <c r="T513" s="56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9" t="s">
        <v>132</v>
      </c>
      <c r="AU513" s="19" t="s">
        <v>83</v>
      </c>
    </row>
    <row r="514" spans="1:65" s="2" customFormat="1" ht="11.25">
      <c r="A514" s="34"/>
      <c r="B514" s="35"/>
      <c r="C514" s="34"/>
      <c r="D514" s="154" t="s">
        <v>134</v>
      </c>
      <c r="E514" s="34"/>
      <c r="F514" s="155" t="s">
        <v>710</v>
      </c>
      <c r="G514" s="34"/>
      <c r="H514" s="34"/>
      <c r="I514" s="151"/>
      <c r="J514" s="34"/>
      <c r="K514" s="34"/>
      <c r="L514" s="35"/>
      <c r="M514" s="152"/>
      <c r="N514" s="153"/>
      <c r="O514" s="55"/>
      <c r="P514" s="55"/>
      <c r="Q514" s="55"/>
      <c r="R514" s="55"/>
      <c r="S514" s="55"/>
      <c r="T514" s="56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9" t="s">
        <v>134</v>
      </c>
      <c r="AU514" s="19" t="s">
        <v>83</v>
      </c>
    </row>
    <row r="515" spans="1:65" s="13" customFormat="1" ht="11.25">
      <c r="B515" s="156"/>
      <c r="D515" s="149" t="s">
        <v>136</v>
      </c>
      <c r="E515" s="157" t="s">
        <v>3</v>
      </c>
      <c r="F515" s="158" t="s">
        <v>145</v>
      </c>
      <c r="H515" s="159">
        <v>3</v>
      </c>
      <c r="I515" s="160"/>
      <c r="L515" s="156"/>
      <c r="M515" s="161"/>
      <c r="N515" s="162"/>
      <c r="O515" s="162"/>
      <c r="P515" s="162"/>
      <c r="Q515" s="162"/>
      <c r="R515" s="162"/>
      <c r="S515" s="162"/>
      <c r="T515" s="163"/>
      <c r="AT515" s="157" t="s">
        <v>136</v>
      </c>
      <c r="AU515" s="157" t="s">
        <v>83</v>
      </c>
      <c r="AV515" s="13" t="s">
        <v>83</v>
      </c>
      <c r="AW515" s="13" t="s">
        <v>35</v>
      </c>
      <c r="AX515" s="13" t="s">
        <v>81</v>
      </c>
      <c r="AY515" s="157" t="s">
        <v>123</v>
      </c>
    </row>
    <row r="516" spans="1:65" s="2" customFormat="1" ht="24.2" customHeight="1">
      <c r="A516" s="34"/>
      <c r="B516" s="135"/>
      <c r="C516" s="173" t="s">
        <v>711</v>
      </c>
      <c r="D516" s="173" t="s">
        <v>201</v>
      </c>
      <c r="E516" s="174" t="s">
        <v>712</v>
      </c>
      <c r="F516" s="175" t="s">
        <v>713</v>
      </c>
      <c r="G516" s="176" t="s">
        <v>297</v>
      </c>
      <c r="H516" s="177">
        <v>3</v>
      </c>
      <c r="I516" s="178"/>
      <c r="J516" s="179">
        <f>ROUND(I516*H516,2)</f>
        <v>0</v>
      </c>
      <c r="K516" s="175" t="s">
        <v>129</v>
      </c>
      <c r="L516" s="180"/>
      <c r="M516" s="181" t="s">
        <v>3</v>
      </c>
      <c r="N516" s="182" t="s">
        <v>44</v>
      </c>
      <c r="O516" s="55"/>
      <c r="P516" s="145">
        <f>O516*H516</f>
        <v>0</v>
      </c>
      <c r="Q516" s="145">
        <v>9.2999999999999999E-2</v>
      </c>
      <c r="R516" s="145">
        <f>Q516*H516</f>
        <v>0.27900000000000003</v>
      </c>
      <c r="S516" s="145">
        <v>0</v>
      </c>
      <c r="T516" s="146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47" t="s">
        <v>184</v>
      </c>
      <c r="AT516" s="147" t="s">
        <v>201</v>
      </c>
      <c r="AU516" s="147" t="s">
        <v>83</v>
      </c>
      <c r="AY516" s="19" t="s">
        <v>123</v>
      </c>
      <c r="BE516" s="148">
        <f>IF(N516="základní",J516,0)</f>
        <v>0</v>
      </c>
      <c r="BF516" s="148">
        <f>IF(N516="snížená",J516,0)</f>
        <v>0</v>
      </c>
      <c r="BG516" s="148">
        <f>IF(N516="zákl. přenesená",J516,0)</f>
        <v>0</v>
      </c>
      <c r="BH516" s="148">
        <f>IF(N516="sníž. přenesená",J516,0)</f>
        <v>0</v>
      </c>
      <c r="BI516" s="148">
        <f>IF(N516="nulová",J516,0)</f>
        <v>0</v>
      </c>
      <c r="BJ516" s="19" t="s">
        <v>81</v>
      </c>
      <c r="BK516" s="148">
        <f>ROUND(I516*H516,2)</f>
        <v>0</v>
      </c>
      <c r="BL516" s="19" t="s">
        <v>130</v>
      </c>
      <c r="BM516" s="147" t="s">
        <v>714</v>
      </c>
    </row>
    <row r="517" spans="1:65" s="2" customFormat="1" ht="11.25">
      <c r="A517" s="34"/>
      <c r="B517" s="35"/>
      <c r="C517" s="34"/>
      <c r="D517" s="149" t="s">
        <v>132</v>
      </c>
      <c r="E517" s="34"/>
      <c r="F517" s="150" t="s">
        <v>713</v>
      </c>
      <c r="G517" s="34"/>
      <c r="H517" s="34"/>
      <c r="I517" s="151"/>
      <c r="J517" s="34"/>
      <c r="K517" s="34"/>
      <c r="L517" s="35"/>
      <c r="M517" s="152"/>
      <c r="N517" s="153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9" t="s">
        <v>132</v>
      </c>
      <c r="AU517" s="19" t="s">
        <v>83</v>
      </c>
    </row>
    <row r="518" spans="1:65" s="13" customFormat="1" ht="11.25">
      <c r="B518" s="156"/>
      <c r="D518" s="149" t="s">
        <v>136</v>
      </c>
      <c r="E518" s="157" t="s">
        <v>3</v>
      </c>
      <c r="F518" s="158" t="s">
        <v>145</v>
      </c>
      <c r="H518" s="159">
        <v>3</v>
      </c>
      <c r="I518" s="160"/>
      <c r="L518" s="156"/>
      <c r="M518" s="161"/>
      <c r="N518" s="162"/>
      <c r="O518" s="162"/>
      <c r="P518" s="162"/>
      <c r="Q518" s="162"/>
      <c r="R518" s="162"/>
      <c r="S518" s="162"/>
      <c r="T518" s="163"/>
      <c r="AT518" s="157" t="s">
        <v>136</v>
      </c>
      <c r="AU518" s="157" t="s">
        <v>83</v>
      </c>
      <c r="AV518" s="13" t="s">
        <v>83</v>
      </c>
      <c r="AW518" s="13" t="s">
        <v>35</v>
      </c>
      <c r="AX518" s="13" t="s">
        <v>81</v>
      </c>
      <c r="AY518" s="157" t="s">
        <v>123</v>
      </c>
    </row>
    <row r="519" spans="1:65" s="2" customFormat="1" ht="21.75" customHeight="1">
      <c r="A519" s="34"/>
      <c r="B519" s="135"/>
      <c r="C519" s="136" t="s">
        <v>715</v>
      </c>
      <c r="D519" s="136" t="s">
        <v>125</v>
      </c>
      <c r="E519" s="137" t="s">
        <v>716</v>
      </c>
      <c r="F519" s="138" t="s">
        <v>717</v>
      </c>
      <c r="G519" s="139" t="s">
        <v>289</v>
      </c>
      <c r="H519" s="140">
        <v>550</v>
      </c>
      <c r="I519" s="141"/>
      <c r="J519" s="142">
        <f>ROUND(I519*H519,2)</f>
        <v>0</v>
      </c>
      <c r="K519" s="138" t="s">
        <v>129</v>
      </c>
      <c r="L519" s="35"/>
      <c r="M519" s="143" t="s">
        <v>3</v>
      </c>
      <c r="N519" s="144" t="s">
        <v>44</v>
      </c>
      <c r="O519" s="55"/>
      <c r="P519" s="145">
        <f>O519*H519</f>
        <v>0</v>
      </c>
      <c r="Q519" s="145">
        <v>0</v>
      </c>
      <c r="R519" s="145">
        <f>Q519*H519</f>
        <v>0</v>
      </c>
      <c r="S519" s="145">
        <v>0</v>
      </c>
      <c r="T519" s="146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47" t="s">
        <v>130</v>
      </c>
      <c r="AT519" s="147" t="s">
        <v>125</v>
      </c>
      <c r="AU519" s="147" t="s">
        <v>83</v>
      </c>
      <c r="AY519" s="19" t="s">
        <v>123</v>
      </c>
      <c r="BE519" s="148">
        <f>IF(N519="základní",J519,0)</f>
        <v>0</v>
      </c>
      <c r="BF519" s="148">
        <f>IF(N519="snížená",J519,0)</f>
        <v>0</v>
      </c>
      <c r="BG519" s="148">
        <f>IF(N519="zákl. přenesená",J519,0)</f>
        <v>0</v>
      </c>
      <c r="BH519" s="148">
        <f>IF(N519="sníž. přenesená",J519,0)</f>
        <v>0</v>
      </c>
      <c r="BI519" s="148">
        <f>IF(N519="nulová",J519,0)</f>
        <v>0</v>
      </c>
      <c r="BJ519" s="19" t="s">
        <v>81</v>
      </c>
      <c r="BK519" s="148">
        <f>ROUND(I519*H519,2)</f>
        <v>0</v>
      </c>
      <c r="BL519" s="19" t="s">
        <v>130</v>
      </c>
      <c r="BM519" s="147" t="s">
        <v>718</v>
      </c>
    </row>
    <row r="520" spans="1:65" s="2" customFormat="1" ht="39">
      <c r="A520" s="34"/>
      <c r="B520" s="35"/>
      <c r="C520" s="34"/>
      <c r="D520" s="149" t="s">
        <v>132</v>
      </c>
      <c r="E520" s="34"/>
      <c r="F520" s="150" t="s">
        <v>719</v>
      </c>
      <c r="G520" s="34"/>
      <c r="H520" s="34"/>
      <c r="I520" s="151"/>
      <c r="J520" s="34"/>
      <c r="K520" s="34"/>
      <c r="L520" s="35"/>
      <c r="M520" s="152"/>
      <c r="N520" s="153"/>
      <c r="O520" s="55"/>
      <c r="P520" s="55"/>
      <c r="Q520" s="55"/>
      <c r="R520" s="55"/>
      <c r="S520" s="55"/>
      <c r="T520" s="56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9" t="s">
        <v>132</v>
      </c>
      <c r="AU520" s="19" t="s">
        <v>83</v>
      </c>
    </row>
    <row r="521" spans="1:65" s="2" customFormat="1" ht="11.25">
      <c r="A521" s="34"/>
      <c r="B521" s="35"/>
      <c r="C521" s="34"/>
      <c r="D521" s="154" t="s">
        <v>134</v>
      </c>
      <c r="E521" s="34"/>
      <c r="F521" s="155" t="s">
        <v>720</v>
      </c>
      <c r="G521" s="34"/>
      <c r="H521" s="34"/>
      <c r="I521" s="151"/>
      <c r="J521" s="34"/>
      <c r="K521" s="34"/>
      <c r="L521" s="35"/>
      <c r="M521" s="152"/>
      <c r="N521" s="153"/>
      <c r="O521" s="55"/>
      <c r="P521" s="55"/>
      <c r="Q521" s="55"/>
      <c r="R521" s="55"/>
      <c r="S521" s="55"/>
      <c r="T521" s="56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9" t="s">
        <v>134</v>
      </c>
      <c r="AU521" s="19" t="s">
        <v>83</v>
      </c>
    </row>
    <row r="522" spans="1:65" s="13" customFormat="1" ht="11.25">
      <c r="B522" s="156"/>
      <c r="D522" s="149" t="s">
        <v>136</v>
      </c>
      <c r="E522" s="157" t="s">
        <v>3</v>
      </c>
      <c r="F522" s="158" t="s">
        <v>721</v>
      </c>
      <c r="H522" s="159">
        <v>550</v>
      </c>
      <c r="I522" s="160"/>
      <c r="L522" s="156"/>
      <c r="M522" s="161"/>
      <c r="N522" s="162"/>
      <c r="O522" s="162"/>
      <c r="P522" s="162"/>
      <c r="Q522" s="162"/>
      <c r="R522" s="162"/>
      <c r="S522" s="162"/>
      <c r="T522" s="163"/>
      <c r="AT522" s="157" t="s">
        <v>136</v>
      </c>
      <c r="AU522" s="157" t="s">
        <v>83</v>
      </c>
      <c r="AV522" s="13" t="s">
        <v>83</v>
      </c>
      <c r="AW522" s="13" t="s">
        <v>35</v>
      </c>
      <c r="AX522" s="13" t="s">
        <v>81</v>
      </c>
      <c r="AY522" s="157" t="s">
        <v>123</v>
      </c>
    </row>
    <row r="523" spans="1:65" s="12" customFormat="1" ht="20.85" customHeight="1">
      <c r="B523" s="122"/>
      <c r="D523" s="123" t="s">
        <v>72</v>
      </c>
      <c r="E523" s="133" t="s">
        <v>722</v>
      </c>
      <c r="F523" s="133" t="s">
        <v>723</v>
      </c>
      <c r="I523" s="125"/>
      <c r="J523" s="134">
        <f>BK523</f>
        <v>0</v>
      </c>
      <c r="L523" s="122"/>
      <c r="M523" s="127"/>
      <c r="N523" s="128"/>
      <c r="O523" s="128"/>
      <c r="P523" s="129">
        <f>SUM(P524:P547)</f>
        <v>0</v>
      </c>
      <c r="Q523" s="128"/>
      <c r="R523" s="129">
        <f>SUM(R524:R547)</f>
        <v>5.6930000000000001E-2</v>
      </c>
      <c r="S523" s="128"/>
      <c r="T523" s="130">
        <f>SUM(T524:T547)</f>
        <v>1337.9730000000002</v>
      </c>
      <c r="AR523" s="123" t="s">
        <v>81</v>
      </c>
      <c r="AT523" s="131" t="s">
        <v>72</v>
      </c>
      <c r="AU523" s="131" t="s">
        <v>83</v>
      </c>
      <c r="AY523" s="123" t="s">
        <v>123</v>
      </c>
      <c r="BK523" s="132">
        <f>SUM(BK524:BK547)</f>
        <v>0</v>
      </c>
    </row>
    <row r="524" spans="1:65" s="2" customFormat="1" ht="24.2" customHeight="1">
      <c r="A524" s="34"/>
      <c r="B524" s="135"/>
      <c r="C524" s="136" t="s">
        <v>464</v>
      </c>
      <c r="D524" s="136" t="s">
        <v>125</v>
      </c>
      <c r="E524" s="137" t="s">
        <v>724</v>
      </c>
      <c r="F524" s="138" t="s">
        <v>725</v>
      </c>
      <c r="G524" s="139" t="s">
        <v>210</v>
      </c>
      <c r="H524" s="140">
        <v>3012</v>
      </c>
      <c r="I524" s="141"/>
      <c r="J524" s="142">
        <f>ROUND(I524*H524,2)</f>
        <v>0</v>
      </c>
      <c r="K524" s="138" t="s">
        <v>129</v>
      </c>
      <c r="L524" s="35"/>
      <c r="M524" s="143" t="s">
        <v>3</v>
      </c>
      <c r="N524" s="144" t="s">
        <v>44</v>
      </c>
      <c r="O524" s="55"/>
      <c r="P524" s="145">
        <f>O524*H524</f>
        <v>0</v>
      </c>
      <c r="Q524" s="145">
        <v>0</v>
      </c>
      <c r="R524" s="145">
        <f>Q524*H524</f>
        <v>0</v>
      </c>
      <c r="S524" s="145">
        <v>0.17</v>
      </c>
      <c r="T524" s="146">
        <f>S524*H524</f>
        <v>512.04000000000008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47" t="s">
        <v>130</v>
      </c>
      <c r="AT524" s="147" t="s">
        <v>125</v>
      </c>
      <c r="AU524" s="147" t="s">
        <v>145</v>
      </c>
      <c r="AY524" s="19" t="s">
        <v>123</v>
      </c>
      <c r="BE524" s="148">
        <f>IF(N524="základní",J524,0)</f>
        <v>0</v>
      </c>
      <c r="BF524" s="148">
        <f>IF(N524="snížená",J524,0)</f>
        <v>0</v>
      </c>
      <c r="BG524" s="148">
        <f>IF(N524="zákl. přenesená",J524,0)</f>
        <v>0</v>
      </c>
      <c r="BH524" s="148">
        <f>IF(N524="sníž. přenesená",J524,0)</f>
        <v>0</v>
      </c>
      <c r="BI524" s="148">
        <f>IF(N524="nulová",J524,0)</f>
        <v>0</v>
      </c>
      <c r="BJ524" s="19" t="s">
        <v>81</v>
      </c>
      <c r="BK524" s="148">
        <f>ROUND(I524*H524,2)</f>
        <v>0</v>
      </c>
      <c r="BL524" s="19" t="s">
        <v>130</v>
      </c>
      <c r="BM524" s="147" t="s">
        <v>726</v>
      </c>
    </row>
    <row r="525" spans="1:65" s="2" customFormat="1" ht="39">
      <c r="A525" s="34"/>
      <c r="B525" s="35"/>
      <c r="C525" s="34"/>
      <c r="D525" s="149" t="s">
        <v>132</v>
      </c>
      <c r="E525" s="34"/>
      <c r="F525" s="150" t="s">
        <v>727</v>
      </c>
      <c r="G525" s="34"/>
      <c r="H525" s="34"/>
      <c r="I525" s="151"/>
      <c r="J525" s="34"/>
      <c r="K525" s="34"/>
      <c r="L525" s="35"/>
      <c r="M525" s="152"/>
      <c r="N525" s="153"/>
      <c r="O525" s="55"/>
      <c r="P525" s="55"/>
      <c r="Q525" s="55"/>
      <c r="R525" s="55"/>
      <c r="S525" s="55"/>
      <c r="T525" s="56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9" t="s">
        <v>132</v>
      </c>
      <c r="AU525" s="19" t="s">
        <v>145</v>
      </c>
    </row>
    <row r="526" spans="1:65" s="2" customFormat="1" ht="11.25">
      <c r="A526" s="34"/>
      <c r="B526" s="35"/>
      <c r="C526" s="34"/>
      <c r="D526" s="154" t="s">
        <v>134</v>
      </c>
      <c r="E526" s="34"/>
      <c r="F526" s="155" t="s">
        <v>728</v>
      </c>
      <c r="G526" s="34"/>
      <c r="H526" s="34"/>
      <c r="I526" s="151"/>
      <c r="J526" s="34"/>
      <c r="K526" s="34"/>
      <c r="L526" s="35"/>
      <c r="M526" s="152"/>
      <c r="N526" s="153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9" t="s">
        <v>134</v>
      </c>
      <c r="AU526" s="19" t="s">
        <v>145</v>
      </c>
    </row>
    <row r="527" spans="1:65" s="13" customFormat="1" ht="11.25">
      <c r="B527" s="156"/>
      <c r="D527" s="149" t="s">
        <v>136</v>
      </c>
      <c r="E527" s="157" t="s">
        <v>3</v>
      </c>
      <c r="F527" s="158" t="s">
        <v>729</v>
      </c>
      <c r="H527" s="159">
        <v>3012</v>
      </c>
      <c r="I527" s="160"/>
      <c r="L527" s="156"/>
      <c r="M527" s="161"/>
      <c r="N527" s="162"/>
      <c r="O527" s="162"/>
      <c r="P527" s="162"/>
      <c r="Q527" s="162"/>
      <c r="R527" s="162"/>
      <c r="S527" s="162"/>
      <c r="T527" s="163"/>
      <c r="AT527" s="157" t="s">
        <v>136</v>
      </c>
      <c r="AU527" s="157" t="s">
        <v>145</v>
      </c>
      <c r="AV527" s="13" t="s">
        <v>83</v>
      </c>
      <c r="AW527" s="13" t="s">
        <v>35</v>
      </c>
      <c r="AX527" s="13" t="s">
        <v>81</v>
      </c>
      <c r="AY527" s="157" t="s">
        <v>123</v>
      </c>
    </row>
    <row r="528" spans="1:65" s="2" customFormat="1" ht="24.2" customHeight="1">
      <c r="A528" s="34"/>
      <c r="B528" s="135"/>
      <c r="C528" s="136" t="s">
        <v>722</v>
      </c>
      <c r="D528" s="136" t="s">
        <v>125</v>
      </c>
      <c r="E528" s="137" t="s">
        <v>730</v>
      </c>
      <c r="F528" s="138" t="s">
        <v>731</v>
      </c>
      <c r="G528" s="139" t="s">
        <v>210</v>
      </c>
      <c r="H528" s="140">
        <v>5693</v>
      </c>
      <c r="I528" s="141"/>
      <c r="J528" s="142">
        <f>ROUND(I528*H528,2)</f>
        <v>0</v>
      </c>
      <c r="K528" s="138" t="s">
        <v>129</v>
      </c>
      <c r="L528" s="35"/>
      <c r="M528" s="143" t="s">
        <v>3</v>
      </c>
      <c r="N528" s="144" t="s">
        <v>44</v>
      </c>
      <c r="O528" s="55"/>
      <c r="P528" s="145">
        <f>O528*H528</f>
        <v>0</v>
      </c>
      <c r="Q528" s="145">
        <v>1.0000000000000001E-5</v>
      </c>
      <c r="R528" s="145">
        <f>Q528*H528</f>
        <v>5.6930000000000001E-2</v>
      </c>
      <c r="S528" s="145">
        <v>0.115</v>
      </c>
      <c r="T528" s="146">
        <f>S528*H528</f>
        <v>654.69500000000005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47" t="s">
        <v>130</v>
      </c>
      <c r="AT528" s="147" t="s">
        <v>125</v>
      </c>
      <c r="AU528" s="147" t="s">
        <v>145</v>
      </c>
      <c r="AY528" s="19" t="s">
        <v>123</v>
      </c>
      <c r="BE528" s="148">
        <f>IF(N528="základní",J528,0)</f>
        <v>0</v>
      </c>
      <c r="BF528" s="148">
        <f>IF(N528="snížená",J528,0)</f>
        <v>0</v>
      </c>
      <c r="BG528" s="148">
        <f>IF(N528="zákl. přenesená",J528,0)</f>
        <v>0</v>
      </c>
      <c r="BH528" s="148">
        <f>IF(N528="sníž. přenesená",J528,0)</f>
        <v>0</v>
      </c>
      <c r="BI528" s="148">
        <f>IF(N528="nulová",J528,0)</f>
        <v>0</v>
      </c>
      <c r="BJ528" s="19" t="s">
        <v>81</v>
      </c>
      <c r="BK528" s="148">
        <f>ROUND(I528*H528,2)</f>
        <v>0</v>
      </c>
      <c r="BL528" s="19" t="s">
        <v>130</v>
      </c>
      <c r="BM528" s="147" t="s">
        <v>732</v>
      </c>
    </row>
    <row r="529" spans="1:65" s="2" customFormat="1" ht="29.25">
      <c r="A529" s="34"/>
      <c r="B529" s="35"/>
      <c r="C529" s="34"/>
      <c r="D529" s="149" t="s">
        <v>132</v>
      </c>
      <c r="E529" s="34"/>
      <c r="F529" s="150" t="s">
        <v>733</v>
      </c>
      <c r="G529" s="34"/>
      <c r="H529" s="34"/>
      <c r="I529" s="151"/>
      <c r="J529" s="34"/>
      <c r="K529" s="34"/>
      <c r="L529" s="35"/>
      <c r="M529" s="152"/>
      <c r="N529" s="153"/>
      <c r="O529" s="55"/>
      <c r="P529" s="55"/>
      <c r="Q529" s="55"/>
      <c r="R529" s="55"/>
      <c r="S529" s="55"/>
      <c r="T529" s="56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9" t="s">
        <v>132</v>
      </c>
      <c r="AU529" s="19" t="s">
        <v>145</v>
      </c>
    </row>
    <row r="530" spans="1:65" s="2" customFormat="1" ht="11.25">
      <c r="A530" s="34"/>
      <c r="B530" s="35"/>
      <c r="C530" s="34"/>
      <c r="D530" s="154" t="s">
        <v>134</v>
      </c>
      <c r="E530" s="34"/>
      <c r="F530" s="155" t="s">
        <v>734</v>
      </c>
      <c r="G530" s="34"/>
      <c r="H530" s="34"/>
      <c r="I530" s="151"/>
      <c r="J530" s="34"/>
      <c r="K530" s="34"/>
      <c r="L530" s="35"/>
      <c r="M530" s="152"/>
      <c r="N530" s="153"/>
      <c r="O530" s="55"/>
      <c r="P530" s="55"/>
      <c r="Q530" s="55"/>
      <c r="R530" s="55"/>
      <c r="S530" s="55"/>
      <c r="T530" s="56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9" t="s">
        <v>134</v>
      </c>
      <c r="AU530" s="19" t="s">
        <v>145</v>
      </c>
    </row>
    <row r="531" spans="1:65" s="13" customFormat="1" ht="11.25">
      <c r="B531" s="156"/>
      <c r="D531" s="149" t="s">
        <v>136</v>
      </c>
      <c r="E531" s="157" t="s">
        <v>3</v>
      </c>
      <c r="F531" s="158" t="s">
        <v>735</v>
      </c>
      <c r="H531" s="159">
        <v>5693</v>
      </c>
      <c r="I531" s="160"/>
      <c r="L531" s="156"/>
      <c r="M531" s="161"/>
      <c r="N531" s="162"/>
      <c r="O531" s="162"/>
      <c r="P531" s="162"/>
      <c r="Q531" s="162"/>
      <c r="R531" s="162"/>
      <c r="S531" s="162"/>
      <c r="T531" s="163"/>
      <c r="AT531" s="157" t="s">
        <v>136</v>
      </c>
      <c r="AU531" s="157" t="s">
        <v>145</v>
      </c>
      <c r="AV531" s="13" t="s">
        <v>83</v>
      </c>
      <c r="AW531" s="13" t="s">
        <v>35</v>
      </c>
      <c r="AX531" s="13" t="s">
        <v>81</v>
      </c>
      <c r="AY531" s="157" t="s">
        <v>123</v>
      </c>
    </row>
    <row r="532" spans="1:65" s="2" customFormat="1" ht="16.5" customHeight="1">
      <c r="A532" s="34"/>
      <c r="B532" s="135"/>
      <c r="C532" s="136" t="s">
        <v>736</v>
      </c>
      <c r="D532" s="136" t="s">
        <v>125</v>
      </c>
      <c r="E532" s="137" t="s">
        <v>737</v>
      </c>
      <c r="F532" s="138" t="s">
        <v>738</v>
      </c>
      <c r="G532" s="139" t="s">
        <v>289</v>
      </c>
      <c r="H532" s="140">
        <v>550</v>
      </c>
      <c r="I532" s="141"/>
      <c r="J532" s="142">
        <f>ROUND(I532*H532,2)</f>
        <v>0</v>
      </c>
      <c r="K532" s="138" t="s">
        <v>129</v>
      </c>
      <c r="L532" s="35"/>
      <c r="M532" s="143" t="s">
        <v>3</v>
      </c>
      <c r="N532" s="144" t="s">
        <v>44</v>
      </c>
      <c r="O532" s="55"/>
      <c r="P532" s="145">
        <f>O532*H532</f>
        <v>0</v>
      </c>
      <c r="Q532" s="145">
        <v>0</v>
      </c>
      <c r="R532" s="145">
        <f>Q532*H532</f>
        <v>0</v>
      </c>
      <c r="S532" s="145">
        <v>0.28999999999999998</v>
      </c>
      <c r="T532" s="146">
        <f>S532*H532</f>
        <v>159.5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47" t="s">
        <v>130</v>
      </c>
      <c r="AT532" s="147" t="s">
        <v>125</v>
      </c>
      <c r="AU532" s="147" t="s">
        <v>145</v>
      </c>
      <c r="AY532" s="19" t="s">
        <v>123</v>
      </c>
      <c r="BE532" s="148">
        <f>IF(N532="základní",J532,0)</f>
        <v>0</v>
      </c>
      <c r="BF532" s="148">
        <f>IF(N532="snížená",J532,0)</f>
        <v>0</v>
      </c>
      <c r="BG532" s="148">
        <f>IF(N532="zákl. přenesená",J532,0)</f>
        <v>0</v>
      </c>
      <c r="BH532" s="148">
        <f>IF(N532="sníž. přenesená",J532,0)</f>
        <v>0</v>
      </c>
      <c r="BI532" s="148">
        <f>IF(N532="nulová",J532,0)</f>
        <v>0</v>
      </c>
      <c r="BJ532" s="19" t="s">
        <v>81</v>
      </c>
      <c r="BK532" s="148">
        <f>ROUND(I532*H532,2)</f>
        <v>0</v>
      </c>
      <c r="BL532" s="19" t="s">
        <v>130</v>
      </c>
      <c r="BM532" s="147" t="s">
        <v>739</v>
      </c>
    </row>
    <row r="533" spans="1:65" s="2" customFormat="1" ht="29.25">
      <c r="A533" s="34"/>
      <c r="B533" s="35"/>
      <c r="C533" s="34"/>
      <c r="D533" s="149" t="s">
        <v>132</v>
      </c>
      <c r="E533" s="34"/>
      <c r="F533" s="150" t="s">
        <v>740</v>
      </c>
      <c r="G533" s="34"/>
      <c r="H533" s="34"/>
      <c r="I533" s="151"/>
      <c r="J533" s="34"/>
      <c r="K533" s="34"/>
      <c r="L533" s="35"/>
      <c r="M533" s="152"/>
      <c r="N533" s="153"/>
      <c r="O533" s="55"/>
      <c r="P533" s="55"/>
      <c r="Q533" s="55"/>
      <c r="R533" s="55"/>
      <c r="S533" s="55"/>
      <c r="T533" s="56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9" t="s">
        <v>132</v>
      </c>
      <c r="AU533" s="19" t="s">
        <v>145</v>
      </c>
    </row>
    <row r="534" spans="1:65" s="2" customFormat="1" ht="11.25">
      <c r="A534" s="34"/>
      <c r="B534" s="35"/>
      <c r="C534" s="34"/>
      <c r="D534" s="154" t="s">
        <v>134</v>
      </c>
      <c r="E534" s="34"/>
      <c r="F534" s="155" t="s">
        <v>741</v>
      </c>
      <c r="G534" s="34"/>
      <c r="H534" s="34"/>
      <c r="I534" s="151"/>
      <c r="J534" s="34"/>
      <c r="K534" s="34"/>
      <c r="L534" s="35"/>
      <c r="M534" s="152"/>
      <c r="N534" s="153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9" t="s">
        <v>134</v>
      </c>
      <c r="AU534" s="19" t="s">
        <v>145</v>
      </c>
    </row>
    <row r="535" spans="1:65" s="13" customFormat="1" ht="11.25">
      <c r="B535" s="156"/>
      <c r="D535" s="149" t="s">
        <v>136</v>
      </c>
      <c r="E535" s="157" t="s">
        <v>3</v>
      </c>
      <c r="F535" s="158" t="s">
        <v>742</v>
      </c>
      <c r="H535" s="159">
        <v>550</v>
      </c>
      <c r="I535" s="160"/>
      <c r="L535" s="156"/>
      <c r="M535" s="161"/>
      <c r="N535" s="162"/>
      <c r="O535" s="162"/>
      <c r="P535" s="162"/>
      <c r="Q535" s="162"/>
      <c r="R535" s="162"/>
      <c r="S535" s="162"/>
      <c r="T535" s="163"/>
      <c r="AT535" s="157" t="s">
        <v>136</v>
      </c>
      <c r="AU535" s="157" t="s">
        <v>145</v>
      </c>
      <c r="AV535" s="13" t="s">
        <v>83</v>
      </c>
      <c r="AW535" s="13" t="s">
        <v>35</v>
      </c>
      <c r="AX535" s="13" t="s">
        <v>81</v>
      </c>
      <c r="AY535" s="157" t="s">
        <v>123</v>
      </c>
    </row>
    <row r="536" spans="1:65" s="2" customFormat="1" ht="16.5" customHeight="1">
      <c r="A536" s="34"/>
      <c r="B536" s="135"/>
      <c r="C536" s="136" t="s">
        <v>743</v>
      </c>
      <c r="D536" s="136" t="s">
        <v>125</v>
      </c>
      <c r="E536" s="137" t="s">
        <v>744</v>
      </c>
      <c r="F536" s="138" t="s">
        <v>745</v>
      </c>
      <c r="G536" s="139" t="s">
        <v>289</v>
      </c>
      <c r="H536" s="140">
        <v>56</v>
      </c>
      <c r="I536" s="141"/>
      <c r="J536" s="142">
        <f>ROUND(I536*H536,2)</f>
        <v>0</v>
      </c>
      <c r="K536" s="138" t="s">
        <v>129</v>
      </c>
      <c r="L536" s="35"/>
      <c r="M536" s="143" t="s">
        <v>3</v>
      </c>
      <c r="N536" s="144" t="s">
        <v>44</v>
      </c>
      <c r="O536" s="55"/>
      <c r="P536" s="145">
        <f>O536*H536</f>
        <v>0</v>
      </c>
      <c r="Q536" s="145">
        <v>0</v>
      </c>
      <c r="R536" s="145">
        <f>Q536*H536</f>
        <v>0</v>
      </c>
      <c r="S536" s="145">
        <v>0.20499999999999999</v>
      </c>
      <c r="T536" s="146">
        <f>S536*H536</f>
        <v>11.479999999999999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47" t="s">
        <v>130</v>
      </c>
      <c r="AT536" s="147" t="s">
        <v>125</v>
      </c>
      <c r="AU536" s="147" t="s">
        <v>145</v>
      </c>
      <c r="AY536" s="19" t="s">
        <v>123</v>
      </c>
      <c r="BE536" s="148">
        <f>IF(N536="základní",J536,0)</f>
        <v>0</v>
      </c>
      <c r="BF536" s="148">
        <f>IF(N536="snížená",J536,0)</f>
        <v>0</v>
      </c>
      <c r="BG536" s="148">
        <f>IF(N536="zákl. přenesená",J536,0)</f>
        <v>0</v>
      </c>
      <c r="BH536" s="148">
        <f>IF(N536="sníž. přenesená",J536,0)</f>
        <v>0</v>
      </c>
      <c r="BI536" s="148">
        <f>IF(N536="nulová",J536,0)</f>
        <v>0</v>
      </c>
      <c r="BJ536" s="19" t="s">
        <v>81</v>
      </c>
      <c r="BK536" s="148">
        <f>ROUND(I536*H536,2)</f>
        <v>0</v>
      </c>
      <c r="BL536" s="19" t="s">
        <v>130</v>
      </c>
      <c r="BM536" s="147" t="s">
        <v>746</v>
      </c>
    </row>
    <row r="537" spans="1:65" s="2" customFormat="1" ht="29.25">
      <c r="A537" s="34"/>
      <c r="B537" s="35"/>
      <c r="C537" s="34"/>
      <c r="D537" s="149" t="s">
        <v>132</v>
      </c>
      <c r="E537" s="34"/>
      <c r="F537" s="150" t="s">
        <v>747</v>
      </c>
      <c r="G537" s="34"/>
      <c r="H537" s="34"/>
      <c r="I537" s="151"/>
      <c r="J537" s="34"/>
      <c r="K537" s="34"/>
      <c r="L537" s="35"/>
      <c r="M537" s="152"/>
      <c r="N537" s="153"/>
      <c r="O537" s="55"/>
      <c r="P537" s="55"/>
      <c r="Q537" s="55"/>
      <c r="R537" s="55"/>
      <c r="S537" s="55"/>
      <c r="T537" s="56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9" t="s">
        <v>132</v>
      </c>
      <c r="AU537" s="19" t="s">
        <v>145</v>
      </c>
    </row>
    <row r="538" spans="1:65" s="2" customFormat="1" ht="11.25">
      <c r="A538" s="34"/>
      <c r="B538" s="35"/>
      <c r="C538" s="34"/>
      <c r="D538" s="154" t="s">
        <v>134</v>
      </c>
      <c r="E538" s="34"/>
      <c r="F538" s="155" t="s">
        <v>748</v>
      </c>
      <c r="G538" s="34"/>
      <c r="H538" s="34"/>
      <c r="I538" s="151"/>
      <c r="J538" s="34"/>
      <c r="K538" s="34"/>
      <c r="L538" s="35"/>
      <c r="M538" s="152"/>
      <c r="N538" s="153"/>
      <c r="O538" s="55"/>
      <c r="P538" s="55"/>
      <c r="Q538" s="55"/>
      <c r="R538" s="55"/>
      <c r="S538" s="55"/>
      <c r="T538" s="56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9" t="s">
        <v>134</v>
      </c>
      <c r="AU538" s="19" t="s">
        <v>145</v>
      </c>
    </row>
    <row r="539" spans="1:65" s="13" customFormat="1" ht="11.25">
      <c r="B539" s="156"/>
      <c r="D539" s="149" t="s">
        <v>136</v>
      </c>
      <c r="E539" s="157" t="s">
        <v>3</v>
      </c>
      <c r="F539" s="158" t="s">
        <v>749</v>
      </c>
      <c r="H539" s="159">
        <v>56</v>
      </c>
      <c r="I539" s="160"/>
      <c r="L539" s="156"/>
      <c r="M539" s="161"/>
      <c r="N539" s="162"/>
      <c r="O539" s="162"/>
      <c r="P539" s="162"/>
      <c r="Q539" s="162"/>
      <c r="R539" s="162"/>
      <c r="S539" s="162"/>
      <c r="T539" s="163"/>
      <c r="AT539" s="157" t="s">
        <v>136</v>
      </c>
      <c r="AU539" s="157" t="s">
        <v>145</v>
      </c>
      <c r="AV539" s="13" t="s">
        <v>83</v>
      </c>
      <c r="AW539" s="13" t="s">
        <v>35</v>
      </c>
      <c r="AX539" s="13" t="s">
        <v>81</v>
      </c>
      <c r="AY539" s="157" t="s">
        <v>123</v>
      </c>
    </row>
    <row r="540" spans="1:65" s="2" customFormat="1" ht="24.2" customHeight="1">
      <c r="A540" s="34"/>
      <c r="B540" s="135"/>
      <c r="C540" s="136" t="s">
        <v>750</v>
      </c>
      <c r="D540" s="136" t="s">
        <v>125</v>
      </c>
      <c r="E540" s="137" t="s">
        <v>751</v>
      </c>
      <c r="F540" s="138" t="s">
        <v>752</v>
      </c>
      <c r="G540" s="139" t="s">
        <v>297</v>
      </c>
      <c r="H540" s="140">
        <v>3</v>
      </c>
      <c r="I540" s="141"/>
      <c r="J540" s="142">
        <f>ROUND(I540*H540,2)</f>
        <v>0</v>
      </c>
      <c r="K540" s="138" t="s">
        <v>129</v>
      </c>
      <c r="L540" s="35"/>
      <c r="M540" s="143" t="s">
        <v>3</v>
      </c>
      <c r="N540" s="144" t="s">
        <v>44</v>
      </c>
      <c r="O540" s="55"/>
      <c r="P540" s="145">
        <f>O540*H540</f>
        <v>0</v>
      </c>
      <c r="Q540" s="145">
        <v>0</v>
      </c>
      <c r="R540" s="145">
        <f>Q540*H540</f>
        <v>0</v>
      </c>
      <c r="S540" s="145">
        <v>8.2000000000000003E-2</v>
      </c>
      <c r="T540" s="146">
        <f>S540*H540</f>
        <v>0.246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47" t="s">
        <v>130</v>
      </c>
      <c r="AT540" s="147" t="s">
        <v>125</v>
      </c>
      <c r="AU540" s="147" t="s">
        <v>145</v>
      </c>
      <c r="AY540" s="19" t="s">
        <v>123</v>
      </c>
      <c r="BE540" s="148">
        <f>IF(N540="základní",J540,0)</f>
        <v>0</v>
      </c>
      <c r="BF540" s="148">
        <f>IF(N540="snížená",J540,0)</f>
        <v>0</v>
      </c>
      <c r="BG540" s="148">
        <f>IF(N540="zákl. přenesená",J540,0)</f>
        <v>0</v>
      </c>
      <c r="BH540" s="148">
        <f>IF(N540="sníž. přenesená",J540,0)</f>
        <v>0</v>
      </c>
      <c r="BI540" s="148">
        <f>IF(N540="nulová",J540,0)</f>
        <v>0</v>
      </c>
      <c r="BJ540" s="19" t="s">
        <v>81</v>
      </c>
      <c r="BK540" s="148">
        <f>ROUND(I540*H540,2)</f>
        <v>0</v>
      </c>
      <c r="BL540" s="19" t="s">
        <v>130</v>
      </c>
      <c r="BM540" s="147" t="s">
        <v>753</v>
      </c>
    </row>
    <row r="541" spans="1:65" s="2" customFormat="1" ht="29.25">
      <c r="A541" s="34"/>
      <c r="B541" s="35"/>
      <c r="C541" s="34"/>
      <c r="D541" s="149" t="s">
        <v>132</v>
      </c>
      <c r="E541" s="34"/>
      <c r="F541" s="150" t="s">
        <v>754</v>
      </c>
      <c r="G541" s="34"/>
      <c r="H541" s="34"/>
      <c r="I541" s="151"/>
      <c r="J541" s="34"/>
      <c r="K541" s="34"/>
      <c r="L541" s="35"/>
      <c r="M541" s="152"/>
      <c r="N541" s="153"/>
      <c r="O541" s="55"/>
      <c r="P541" s="55"/>
      <c r="Q541" s="55"/>
      <c r="R541" s="55"/>
      <c r="S541" s="55"/>
      <c r="T541" s="56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9" t="s">
        <v>132</v>
      </c>
      <c r="AU541" s="19" t="s">
        <v>145</v>
      </c>
    </row>
    <row r="542" spans="1:65" s="2" customFormat="1" ht="11.25">
      <c r="A542" s="34"/>
      <c r="B542" s="35"/>
      <c r="C542" s="34"/>
      <c r="D542" s="154" t="s">
        <v>134</v>
      </c>
      <c r="E542" s="34"/>
      <c r="F542" s="155" t="s">
        <v>755</v>
      </c>
      <c r="G542" s="34"/>
      <c r="H542" s="34"/>
      <c r="I542" s="151"/>
      <c r="J542" s="34"/>
      <c r="K542" s="34"/>
      <c r="L542" s="35"/>
      <c r="M542" s="152"/>
      <c r="N542" s="153"/>
      <c r="O542" s="55"/>
      <c r="P542" s="55"/>
      <c r="Q542" s="55"/>
      <c r="R542" s="55"/>
      <c r="S542" s="55"/>
      <c r="T542" s="56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9" t="s">
        <v>134</v>
      </c>
      <c r="AU542" s="19" t="s">
        <v>145</v>
      </c>
    </row>
    <row r="543" spans="1:65" s="13" customFormat="1" ht="11.25">
      <c r="B543" s="156"/>
      <c r="D543" s="149" t="s">
        <v>136</v>
      </c>
      <c r="E543" s="157" t="s">
        <v>3</v>
      </c>
      <c r="F543" s="158" t="s">
        <v>756</v>
      </c>
      <c r="H543" s="159">
        <v>3</v>
      </c>
      <c r="I543" s="160"/>
      <c r="L543" s="156"/>
      <c r="M543" s="161"/>
      <c r="N543" s="162"/>
      <c r="O543" s="162"/>
      <c r="P543" s="162"/>
      <c r="Q543" s="162"/>
      <c r="R543" s="162"/>
      <c r="S543" s="162"/>
      <c r="T543" s="163"/>
      <c r="AT543" s="157" t="s">
        <v>136</v>
      </c>
      <c r="AU543" s="157" t="s">
        <v>145</v>
      </c>
      <c r="AV543" s="13" t="s">
        <v>83</v>
      </c>
      <c r="AW543" s="13" t="s">
        <v>35</v>
      </c>
      <c r="AX543" s="13" t="s">
        <v>81</v>
      </c>
      <c r="AY543" s="157" t="s">
        <v>123</v>
      </c>
    </row>
    <row r="544" spans="1:65" s="2" customFormat="1" ht="24.2" customHeight="1">
      <c r="A544" s="34"/>
      <c r="B544" s="135"/>
      <c r="C544" s="136" t="s">
        <v>757</v>
      </c>
      <c r="D544" s="136" t="s">
        <v>125</v>
      </c>
      <c r="E544" s="137" t="s">
        <v>758</v>
      </c>
      <c r="F544" s="138" t="s">
        <v>759</v>
      </c>
      <c r="G544" s="139" t="s">
        <v>297</v>
      </c>
      <c r="H544" s="140">
        <v>3</v>
      </c>
      <c r="I544" s="141"/>
      <c r="J544" s="142">
        <f>ROUND(I544*H544,2)</f>
        <v>0</v>
      </c>
      <c r="K544" s="138" t="s">
        <v>129</v>
      </c>
      <c r="L544" s="35"/>
      <c r="M544" s="143" t="s">
        <v>3</v>
      </c>
      <c r="N544" s="144" t="s">
        <v>44</v>
      </c>
      <c r="O544" s="55"/>
      <c r="P544" s="145">
        <f>O544*H544</f>
        <v>0</v>
      </c>
      <c r="Q544" s="145">
        <v>0</v>
      </c>
      <c r="R544" s="145">
        <f>Q544*H544</f>
        <v>0</v>
      </c>
      <c r="S544" s="145">
        <v>4.0000000000000001E-3</v>
      </c>
      <c r="T544" s="146">
        <f>S544*H544</f>
        <v>1.2E-2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47" t="s">
        <v>130</v>
      </c>
      <c r="AT544" s="147" t="s">
        <v>125</v>
      </c>
      <c r="AU544" s="147" t="s">
        <v>145</v>
      </c>
      <c r="AY544" s="19" t="s">
        <v>123</v>
      </c>
      <c r="BE544" s="148">
        <f>IF(N544="základní",J544,0)</f>
        <v>0</v>
      </c>
      <c r="BF544" s="148">
        <f>IF(N544="snížená",J544,0)</f>
        <v>0</v>
      </c>
      <c r="BG544" s="148">
        <f>IF(N544="zákl. přenesená",J544,0)</f>
        <v>0</v>
      </c>
      <c r="BH544" s="148">
        <f>IF(N544="sníž. přenesená",J544,0)</f>
        <v>0</v>
      </c>
      <c r="BI544" s="148">
        <f>IF(N544="nulová",J544,0)</f>
        <v>0</v>
      </c>
      <c r="BJ544" s="19" t="s">
        <v>81</v>
      </c>
      <c r="BK544" s="148">
        <f>ROUND(I544*H544,2)</f>
        <v>0</v>
      </c>
      <c r="BL544" s="19" t="s">
        <v>130</v>
      </c>
      <c r="BM544" s="147" t="s">
        <v>760</v>
      </c>
    </row>
    <row r="545" spans="1:65" s="2" customFormat="1" ht="29.25">
      <c r="A545" s="34"/>
      <c r="B545" s="35"/>
      <c r="C545" s="34"/>
      <c r="D545" s="149" t="s">
        <v>132</v>
      </c>
      <c r="E545" s="34"/>
      <c r="F545" s="150" t="s">
        <v>761</v>
      </c>
      <c r="G545" s="34"/>
      <c r="H545" s="34"/>
      <c r="I545" s="151"/>
      <c r="J545" s="34"/>
      <c r="K545" s="34"/>
      <c r="L545" s="35"/>
      <c r="M545" s="152"/>
      <c r="N545" s="153"/>
      <c r="O545" s="55"/>
      <c r="P545" s="55"/>
      <c r="Q545" s="55"/>
      <c r="R545" s="55"/>
      <c r="S545" s="55"/>
      <c r="T545" s="56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9" t="s">
        <v>132</v>
      </c>
      <c r="AU545" s="19" t="s">
        <v>145</v>
      </c>
    </row>
    <row r="546" spans="1:65" s="2" customFormat="1" ht="11.25">
      <c r="A546" s="34"/>
      <c r="B546" s="35"/>
      <c r="C546" s="34"/>
      <c r="D546" s="154" t="s">
        <v>134</v>
      </c>
      <c r="E546" s="34"/>
      <c r="F546" s="155" t="s">
        <v>762</v>
      </c>
      <c r="G546" s="34"/>
      <c r="H546" s="34"/>
      <c r="I546" s="151"/>
      <c r="J546" s="34"/>
      <c r="K546" s="34"/>
      <c r="L546" s="35"/>
      <c r="M546" s="152"/>
      <c r="N546" s="153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9" t="s">
        <v>134</v>
      </c>
      <c r="AU546" s="19" t="s">
        <v>145</v>
      </c>
    </row>
    <row r="547" spans="1:65" s="13" customFormat="1" ht="11.25">
      <c r="B547" s="156"/>
      <c r="D547" s="149" t="s">
        <v>136</v>
      </c>
      <c r="E547" s="157" t="s">
        <v>3</v>
      </c>
      <c r="F547" s="158" t="s">
        <v>756</v>
      </c>
      <c r="H547" s="159">
        <v>3</v>
      </c>
      <c r="I547" s="160"/>
      <c r="L547" s="156"/>
      <c r="M547" s="161"/>
      <c r="N547" s="162"/>
      <c r="O547" s="162"/>
      <c r="P547" s="162"/>
      <c r="Q547" s="162"/>
      <c r="R547" s="162"/>
      <c r="S547" s="162"/>
      <c r="T547" s="163"/>
      <c r="AT547" s="157" t="s">
        <v>136</v>
      </c>
      <c r="AU547" s="157" t="s">
        <v>145</v>
      </c>
      <c r="AV547" s="13" t="s">
        <v>83</v>
      </c>
      <c r="AW547" s="13" t="s">
        <v>35</v>
      </c>
      <c r="AX547" s="13" t="s">
        <v>81</v>
      </c>
      <c r="AY547" s="157" t="s">
        <v>123</v>
      </c>
    </row>
    <row r="548" spans="1:65" s="12" customFormat="1" ht="22.9" customHeight="1">
      <c r="B548" s="122"/>
      <c r="D548" s="123" t="s">
        <v>72</v>
      </c>
      <c r="E548" s="133" t="s">
        <v>763</v>
      </c>
      <c r="F548" s="133" t="s">
        <v>764</v>
      </c>
      <c r="I548" s="125"/>
      <c r="J548" s="134">
        <f>BK548</f>
        <v>0</v>
      </c>
      <c r="L548" s="122"/>
      <c r="M548" s="127"/>
      <c r="N548" s="128"/>
      <c r="O548" s="128"/>
      <c r="P548" s="129">
        <f>SUM(P549:P591)</f>
        <v>0</v>
      </c>
      <c r="Q548" s="128"/>
      <c r="R548" s="129">
        <f>SUM(R549:R591)</f>
        <v>0</v>
      </c>
      <c r="S548" s="128"/>
      <c r="T548" s="130">
        <f>SUM(T549:T591)</f>
        <v>0</v>
      </c>
      <c r="AR548" s="123" t="s">
        <v>81</v>
      </c>
      <c r="AT548" s="131" t="s">
        <v>72</v>
      </c>
      <c r="AU548" s="131" t="s">
        <v>81</v>
      </c>
      <c r="AY548" s="123" t="s">
        <v>123</v>
      </c>
      <c r="BK548" s="132">
        <f>SUM(BK549:BK591)</f>
        <v>0</v>
      </c>
    </row>
    <row r="549" spans="1:65" s="2" customFormat="1" ht="21.75" customHeight="1">
      <c r="A549" s="34"/>
      <c r="B549" s="135"/>
      <c r="C549" s="136" t="s">
        <v>765</v>
      </c>
      <c r="D549" s="136" t="s">
        <v>125</v>
      </c>
      <c r="E549" s="137" t="s">
        <v>766</v>
      </c>
      <c r="F549" s="138" t="s">
        <v>767</v>
      </c>
      <c r="G549" s="139" t="s">
        <v>178</v>
      </c>
      <c r="H549" s="140">
        <v>1166.7349999999999</v>
      </c>
      <c r="I549" s="141"/>
      <c r="J549" s="142">
        <f>ROUND(I549*H549,2)</f>
        <v>0</v>
      </c>
      <c r="K549" s="138" t="s">
        <v>129</v>
      </c>
      <c r="L549" s="35"/>
      <c r="M549" s="143" t="s">
        <v>3</v>
      </c>
      <c r="N549" s="144" t="s">
        <v>44</v>
      </c>
      <c r="O549" s="55"/>
      <c r="P549" s="145">
        <f>O549*H549</f>
        <v>0</v>
      </c>
      <c r="Q549" s="145">
        <v>0</v>
      </c>
      <c r="R549" s="145">
        <f>Q549*H549</f>
        <v>0</v>
      </c>
      <c r="S549" s="145">
        <v>0</v>
      </c>
      <c r="T549" s="146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47" t="s">
        <v>130</v>
      </c>
      <c r="AT549" s="147" t="s">
        <v>125</v>
      </c>
      <c r="AU549" s="147" t="s">
        <v>83</v>
      </c>
      <c r="AY549" s="19" t="s">
        <v>123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9" t="s">
        <v>81</v>
      </c>
      <c r="BK549" s="148">
        <f>ROUND(I549*H549,2)</f>
        <v>0</v>
      </c>
      <c r="BL549" s="19" t="s">
        <v>130</v>
      </c>
      <c r="BM549" s="147" t="s">
        <v>768</v>
      </c>
    </row>
    <row r="550" spans="1:65" s="2" customFormat="1" ht="19.5">
      <c r="A550" s="34"/>
      <c r="B550" s="35"/>
      <c r="C550" s="34"/>
      <c r="D550" s="149" t="s">
        <v>132</v>
      </c>
      <c r="E550" s="34"/>
      <c r="F550" s="150" t="s">
        <v>769</v>
      </c>
      <c r="G550" s="34"/>
      <c r="H550" s="34"/>
      <c r="I550" s="151"/>
      <c r="J550" s="34"/>
      <c r="K550" s="34"/>
      <c r="L550" s="35"/>
      <c r="M550" s="152"/>
      <c r="N550" s="153"/>
      <c r="O550" s="55"/>
      <c r="P550" s="55"/>
      <c r="Q550" s="55"/>
      <c r="R550" s="55"/>
      <c r="S550" s="55"/>
      <c r="T550" s="56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9" t="s">
        <v>132</v>
      </c>
      <c r="AU550" s="19" t="s">
        <v>83</v>
      </c>
    </row>
    <row r="551" spans="1:65" s="2" customFormat="1" ht="11.25">
      <c r="A551" s="34"/>
      <c r="B551" s="35"/>
      <c r="C551" s="34"/>
      <c r="D551" s="154" t="s">
        <v>134</v>
      </c>
      <c r="E551" s="34"/>
      <c r="F551" s="155" t="s">
        <v>770</v>
      </c>
      <c r="G551" s="34"/>
      <c r="H551" s="34"/>
      <c r="I551" s="151"/>
      <c r="J551" s="34"/>
      <c r="K551" s="34"/>
      <c r="L551" s="35"/>
      <c r="M551" s="152"/>
      <c r="N551" s="153"/>
      <c r="O551" s="55"/>
      <c r="P551" s="55"/>
      <c r="Q551" s="55"/>
      <c r="R551" s="55"/>
      <c r="S551" s="55"/>
      <c r="T551" s="56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9" t="s">
        <v>134</v>
      </c>
      <c r="AU551" s="19" t="s">
        <v>83</v>
      </c>
    </row>
    <row r="552" spans="1:65" s="13" customFormat="1" ht="11.25">
      <c r="B552" s="156"/>
      <c r="D552" s="149" t="s">
        <v>136</v>
      </c>
      <c r="E552" s="157" t="s">
        <v>3</v>
      </c>
      <c r="F552" s="158" t="s">
        <v>771</v>
      </c>
      <c r="H552" s="159">
        <v>512.04</v>
      </c>
      <c r="I552" s="160"/>
      <c r="L552" s="156"/>
      <c r="M552" s="161"/>
      <c r="N552" s="162"/>
      <c r="O552" s="162"/>
      <c r="P552" s="162"/>
      <c r="Q552" s="162"/>
      <c r="R552" s="162"/>
      <c r="S552" s="162"/>
      <c r="T552" s="163"/>
      <c r="AT552" s="157" t="s">
        <v>136</v>
      </c>
      <c r="AU552" s="157" t="s">
        <v>83</v>
      </c>
      <c r="AV552" s="13" t="s">
        <v>83</v>
      </c>
      <c r="AW552" s="13" t="s">
        <v>35</v>
      </c>
      <c r="AX552" s="13" t="s">
        <v>73</v>
      </c>
      <c r="AY552" s="157" t="s">
        <v>123</v>
      </c>
    </row>
    <row r="553" spans="1:65" s="13" customFormat="1" ht="11.25">
      <c r="B553" s="156"/>
      <c r="D553" s="149" t="s">
        <v>136</v>
      </c>
      <c r="E553" s="157" t="s">
        <v>3</v>
      </c>
      <c r="F553" s="158" t="s">
        <v>772</v>
      </c>
      <c r="H553" s="159">
        <v>654.69500000000005</v>
      </c>
      <c r="I553" s="160"/>
      <c r="L553" s="156"/>
      <c r="M553" s="161"/>
      <c r="N553" s="162"/>
      <c r="O553" s="162"/>
      <c r="P553" s="162"/>
      <c r="Q553" s="162"/>
      <c r="R553" s="162"/>
      <c r="S553" s="162"/>
      <c r="T553" s="163"/>
      <c r="AT553" s="157" t="s">
        <v>136</v>
      </c>
      <c r="AU553" s="157" t="s">
        <v>83</v>
      </c>
      <c r="AV553" s="13" t="s">
        <v>83</v>
      </c>
      <c r="AW553" s="13" t="s">
        <v>35</v>
      </c>
      <c r="AX553" s="13" t="s">
        <v>73</v>
      </c>
      <c r="AY553" s="157" t="s">
        <v>123</v>
      </c>
    </row>
    <row r="554" spans="1:65" s="14" customFormat="1" ht="11.25">
      <c r="B554" s="164"/>
      <c r="D554" s="149" t="s">
        <v>136</v>
      </c>
      <c r="E554" s="165" t="s">
        <v>3</v>
      </c>
      <c r="F554" s="166" t="s">
        <v>144</v>
      </c>
      <c r="H554" s="167">
        <v>1166.7350000000001</v>
      </c>
      <c r="I554" s="168"/>
      <c r="L554" s="164"/>
      <c r="M554" s="169"/>
      <c r="N554" s="170"/>
      <c r="O554" s="170"/>
      <c r="P554" s="170"/>
      <c r="Q554" s="170"/>
      <c r="R554" s="170"/>
      <c r="S554" s="170"/>
      <c r="T554" s="171"/>
      <c r="AT554" s="165" t="s">
        <v>136</v>
      </c>
      <c r="AU554" s="165" t="s">
        <v>83</v>
      </c>
      <c r="AV554" s="14" t="s">
        <v>130</v>
      </c>
      <c r="AW554" s="14" t="s">
        <v>35</v>
      </c>
      <c r="AX554" s="14" t="s">
        <v>81</v>
      </c>
      <c r="AY554" s="165" t="s">
        <v>123</v>
      </c>
    </row>
    <row r="555" spans="1:65" s="2" customFormat="1" ht="24.2" customHeight="1">
      <c r="A555" s="34"/>
      <c r="B555" s="135"/>
      <c r="C555" s="136" t="s">
        <v>773</v>
      </c>
      <c r="D555" s="136" t="s">
        <v>125</v>
      </c>
      <c r="E555" s="137" t="s">
        <v>774</v>
      </c>
      <c r="F555" s="138" t="s">
        <v>775</v>
      </c>
      <c r="G555" s="139" t="s">
        <v>178</v>
      </c>
      <c r="H555" s="140">
        <v>10500.615</v>
      </c>
      <c r="I555" s="141"/>
      <c r="J555" s="142">
        <f>ROUND(I555*H555,2)</f>
        <v>0</v>
      </c>
      <c r="K555" s="138" t="s">
        <v>129</v>
      </c>
      <c r="L555" s="35"/>
      <c r="M555" s="143" t="s">
        <v>3</v>
      </c>
      <c r="N555" s="144" t="s">
        <v>44</v>
      </c>
      <c r="O555" s="55"/>
      <c r="P555" s="145">
        <f>O555*H555</f>
        <v>0</v>
      </c>
      <c r="Q555" s="145">
        <v>0</v>
      </c>
      <c r="R555" s="145">
        <f>Q555*H555</f>
        <v>0</v>
      </c>
      <c r="S555" s="145">
        <v>0</v>
      </c>
      <c r="T555" s="146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47" t="s">
        <v>130</v>
      </c>
      <c r="AT555" s="147" t="s">
        <v>125</v>
      </c>
      <c r="AU555" s="147" t="s">
        <v>83</v>
      </c>
      <c r="AY555" s="19" t="s">
        <v>123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9" t="s">
        <v>81</v>
      </c>
      <c r="BK555" s="148">
        <f>ROUND(I555*H555,2)</f>
        <v>0</v>
      </c>
      <c r="BL555" s="19" t="s">
        <v>130</v>
      </c>
      <c r="BM555" s="147" t="s">
        <v>776</v>
      </c>
    </row>
    <row r="556" spans="1:65" s="2" customFormat="1" ht="19.5">
      <c r="A556" s="34"/>
      <c r="B556" s="35"/>
      <c r="C556" s="34"/>
      <c r="D556" s="149" t="s">
        <v>132</v>
      </c>
      <c r="E556" s="34"/>
      <c r="F556" s="150" t="s">
        <v>777</v>
      </c>
      <c r="G556" s="34"/>
      <c r="H556" s="34"/>
      <c r="I556" s="151"/>
      <c r="J556" s="34"/>
      <c r="K556" s="34"/>
      <c r="L556" s="35"/>
      <c r="M556" s="152"/>
      <c r="N556" s="153"/>
      <c r="O556" s="55"/>
      <c r="P556" s="55"/>
      <c r="Q556" s="55"/>
      <c r="R556" s="55"/>
      <c r="S556" s="55"/>
      <c r="T556" s="56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9" t="s">
        <v>132</v>
      </c>
      <c r="AU556" s="19" t="s">
        <v>83</v>
      </c>
    </row>
    <row r="557" spans="1:65" s="2" customFormat="1" ht="11.25">
      <c r="A557" s="34"/>
      <c r="B557" s="35"/>
      <c r="C557" s="34"/>
      <c r="D557" s="154" t="s">
        <v>134</v>
      </c>
      <c r="E557" s="34"/>
      <c r="F557" s="155" t="s">
        <v>778</v>
      </c>
      <c r="G557" s="34"/>
      <c r="H557" s="34"/>
      <c r="I557" s="151"/>
      <c r="J557" s="34"/>
      <c r="K557" s="34"/>
      <c r="L557" s="35"/>
      <c r="M557" s="152"/>
      <c r="N557" s="153"/>
      <c r="O557" s="55"/>
      <c r="P557" s="55"/>
      <c r="Q557" s="55"/>
      <c r="R557" s="55"/>
      <c r="S557" s="55"/>
      <c r="T557" s="56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9" t="s">
        <v>134</v>
      </c>
      <c r="AU557" s="19" t="s">
        <v>83</v>
      </c>
    </row>
    <row r="558" spans="1:65" s="2" customFormat="1" ht="19.5">
      <c r="A558" s="34"/>
      <c r="B558" s="35"/>
      <c r="C558" s="34"/>
      <c r="D558" s="149" t="s">
        <v>164</v>
      </c>
      <c r="E558" s="34"/>
      <c r="F558" s="172" t="s">
        <v>165</v>
      </c>
      <c r="G558" s="34"/>
      <c r="H558" s="34"/>
      <c r="I558" s="151"/>
      <c r="J558" s="34"/>
      <c r="K558" s="34"/>
      <c r="L558" s="35"/>
      <c r="M558" s="152"/>
      <c r="N558" s="153"/>
      <c r="O558" s="55"/>
      <c r="P558" s="55"/>
      <c r="Q558" s="55"/>
      <c r="R558" s="55"/>
      <c r="S558" s="55"/>
      <c r="T558" s="56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9" t="s">
        <v>164</v>
      </c>
      <c r="AU558" s="19" t="s">
        <v>83</v>
      </c>
    </row>
    <row r="559" spans="1:65" s="13" customFormat="1" ht="11.25">
      <c r="B559" s="156"/>
      <c r="D559" s="149" t="s">
        <v>136</v>
      </c>
      <c r="E559" s="157" t="s">
        <v>3</v>
      </c>
      <c r="F559" s="158" t="s">
        <v>779</v>
      </c>
      <c r="H559" s="159">
        <v>4608.3599999999997</v>
      </c>
      <c r="I559" s="160"/>
      <c r="L559" s="156"/>
      <c r="M559" s="161"/>
      <c r="N559" s="162"/>
      <c r="O559" s="162"/>
      <c r="P559" s="162"/>
      <c r="Q559" s="162"/>
      <c r="R559" s="162"/>
      <c r="S559" s="162"/>
      <c r="T559" s="163"/>
      <c r="AT559" s="157" t="s">
        <v>136</v>
      </c>
      <c r="AU559" s="157" t="s">
        <v>83</v>
      </c>
      <c r="AV559" s="13" t="s">
        <v>83</v>
      </c>
      <c r="AW559" s="13" t="s">
        <v>35</v>
      </c>
      <c r="AX559" s="13" t="s">
        <v>73</v>
      </c>
      <c r="AY559" s="157" t="s">
        <v>123</v>
      </c>
    </row>
    <row r="560" spans="1:65" s="13" customFormat="1" ht="11.25">
      <c r="B560" s="156"/>
      <c r="D560" s="149" t="s">
        <v>136</v>
      </c>
      <c r="E560" s="157" t="s">
        <v>3</v>
      </c>
      <c r="F560" s="158" t="s">
        <v>780</v>
      </c>
      <c r="H560" s="159">
        <v>5892.2550000000001</v>
      </c>
      <c r="I560" s="160"/>
      <c r="L560" s="156"/>
      <c r="M560" s="161"/>
      <c r="N560" s="162"/>
      <c r="O560" s="162"/>
      <c r="P560" s="162"/>
      <c r="Q560" s="162"/>
      <c r="R560" s="162"/>
      <c r="S560" s="162"/>
      <c r="T560" s="163"/>
      <c r="AT560" s="157" t="s">
        <v>136</v>
      </c>
      <c r="AU560" s="157" t="s">
        <v>83</v>
      </c>
      <c r="AV560" s="13" t="s">
        <v>83</v>
      </c>
      <c r="AW560" s="13" t="s">
        <v>35</v>
      </c>
      <c r="AX560" s="13" t="s">
        <v>73</v>
      </c>
      <c r="AY560" s="157" t="s">
        <v>123</v>
      </c>
    </row>
    <row r="561" spans="1:65" s="14" customFormat="1" ht="11.25">
      <c r="B561" s="164"/>
      <c r="D561" s="149" t="s">
        <v>136</v>
      </c>
      <c r="E561" s="165" t="s">
        <v>3</v>
      </c>
      <c r="F561" s="166" t="s">
        <v>144</v>
      </c>
      <c r="H561" s="167">
        <v>10500.615</v>
      </c>
      <c r="I561" s="168"/>
      <c r="L561" s="164"/>
      <c r="M561" s="169"/>
      <c r="N561" s="170"/>
      <c r="O561" s="170"/>
      <c r="P561" s="170"/>
      <c r="Q561" s="170"/>
      <c r="R561" s="170"/>
      <c r="S561" s="170"/>
      <c r="T561" s="171"/>
      <c r="AT561" s="165" t="s">
        <v>136</v>
      </c>
      <c r="AU561" s="165" t="s">
        <v>83</v>
      </c>
      <c r="AV561" s="14" t="s">
        <v>130</v>
      </c>
      <c r="AW561" s="14" t="s">
        <v>35</v>
      </c>
      <c r="AX561" s="14" t="s">
        <v>81</v>
      </c>
      <c r="AY561" s="165" t="s">
        <v>123</v>
      </c>
    </row>
    <row r="562" spans="1:65" s="2" customFormat="1" ht="21.75" customHeight="1">
      <c r="A562" s="34"/>
      <c r="B562" s="135"/>
      <c r="C562" s="136" t="s">
        <v>781</v>
      </c>
      <c r="D562" s="136" t="s">
        <v>125</v>
      </c>
      <c r="E562" s="137" t="s">
        <v>782</v>
      </c>
      <c r="F562" s="138" t="s">
        <v>783</v>
      </c>
      <c r="G562" s="139" t="s">
        <v>178</v>
      </c>
      <c r="H562" s="140">
        <v>188.464</v>
      </c>
      <c r="I562" s="141"/>
      <c r="J562" s="142">
        <f>ROUND(I562*H562,2)</f>
        <v>0</v>
      </c>
      <c r="K562" s="138" t="s">
        <v>129</v>
      </c>
      <c r="L562" s="35"/>
      <c r="M562" s="143" t="s">
        <v>3</v>
      </c>
      <c r="N562" s="144" t="s">
        <v>44</v>
      </c>
      <c r="O562" s="55"/>
      <c r="P562" s="145">
        <f>O562*H562</f>
        <v>0</v>
      </c>
      <c r="Q562" s="145">
        <v>0</v>
      </c>
      <c r="R562" s="145">
        <f>Q562*H562</f>
        <v>0</v>
      </c>
      <c r="S562" s="145">
        <v>0</v>
      </c>
      <c r="T562" s="146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47" t="s">
        <v>130</v>
      </c>
      <c r="AT562" s="147" t="s">
        <v>125</v>
      </c>
      <c r="AU562" s="147" t="s">
        <v>83</v>
      </c>
      <c r="AY562" s="19" t="s">
        <v>123</v>
      </c>
      <c r="BE562" s="148">
        <f>IF(N562="základní",J562,0)</f>
        <v>0</v>
      </c>
      <c r="BF562" s="148">
        <f>IF(N562="snížená",J562,0)</f>
        <v>0</v>
      </c>
      <c r="BG562" s="148">
        <f>IF(N562="zákl. přenesená",J562,0)</f>
        <v>0</v>
      </c>
      <c r="BH562" s="148">
        <f>IF(N562="sníž. přenesená",J562,0)</f>
        <v>0</v>
      </c>
      <c r="BI562" s="148">
        <f>IF(N562="nulová",J562,0)</f>
        <v>0</v>
      </c>
      <c r="BJ562" s="19" t="s">
        <v>81</v>
      </c>
      <c r="BK562" s="148">
        <f>ROUND(I562*H562,2)</f>
        <v>0</v>
      </c>
      <c r="BL562" s="19" t="s">
        <v>130</v>
      </c>
      <c r="BM562" s="147" t="s">
        <v>784</v>
      </c>
    </row>
    <row r="563" spans="1:65" s="2" customFormat="1" ht="19.5">
      <c r="A563" s="34"/>
      <c r="B563" s="35"/>
      <c r="C563" s="34"/>
      <c r="D563" s="149" t="s">
        <v>132</v>
      </c>
      <c r="E563" s="34"/>
      <c r="F563" s="150" t="s">
        <v>785</v>
      </c>
      <c r="G563" s="34"/>
      <c r="H563" s="34"/>
      <c r="I563" s="151"/>
      <c r="J563" s="34"/>
      <c r="K563" s="34"/>
      <c r="L563" s="35"/>
      <c r="M563" s="152"/>
      <c r="N563" s="153"/>
      <c r="O563" s="55"/>
      <c r="P563" s="55"/>
      <c r="Q563" s="55"/>
      <c r="R563" s="55"/>
      <c r="S563" s="55"/>
      <c r="T563" s="56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9" t="s">
        <v>132</v>
      </c>
      <c r="AU563" s="19" t="s">
        <v>83</v>
      </c>
    </row>
    <row r="564" spans="1:65" s="2" customFormat="1" ht="11.25">
      <c r="A564" s="34"/>
      <c r="B564" s="35"/>
      <c r="C564" s="34"/>
      <c r="D564" s="154" t="s">
        <v>134</v>
      </c>
      <c r="E564" s="34"/>
      <c r="F564" s="155" t="s">
        <v>786</v>
      </c>
      <c r="G564" s="34"/>
      <c r="H564" s="34"/>
      <c r="I564" s="151"/>
      <c r="J564" s="34"/>
      <c r="K564" s="34"/>
      <c r="L564" s="35"/>
      <c r="M564" s="152"/>
      <c r="N564" s="153"/>
      <c r="O564" s="55"/>
      <c r="P564" s="55"/>
      <c r="Q564" s="55"/>
      <c r="R564" s="55"/>
      <c r="S564" s="55"/>
      <c r="T564" s="56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9" t="s">
        <v>134</v>
      </c>
      <c r="AU564" s="19" t="s">
        <v>83</v>
      </c>
    </row>
    <row r="565" spans="1:65" s="13" customFormat="1" ht="22.5">
      <c r="B565" s="156"/>
      <c r="D565" s="149" t="s">
        <v>136</v>
      </c>
      <c r="E565" s="157" t="s">
        <v>3</v>
      </c>
      <c r="F565" s="158" t="s">
        <v>787</v>
      </c>
      <c r="H565" s="159">
        <v>119.714</v>
      </c>
      <c r="I565" s="160"/>
      <c r="L565" s="156"/>
      <c r="M565" s="161"/>
      <c r="N565" s="162"/>
      <c r="O565" s="162"/>
      <c r="P565" s="162"/>
      <c r="Q565" s="162"/>
      <c r="R565" s="162"/>
      <c r="S565" s="162"/>
      <c r="T565" s="163"/>
      <c r="AT565" s="157" t="s">
        <v>136</v>
      </c>
      <c r="AU565" s="157" t="s">
        <v>83</v>
      </c>
      <c r="AV565" s="13" t="s">
        <v>83</v>
      </c>
      <c r="AW565" s="13" t="s">
        <v>35</v>
      </c>
      <c r="AX565" s="13" t="s">
        <v>73</v>
      </c>
      <c r="AY565" s="157" t="s">
        <v>123</v>
      </c>
    </row>
    <row r="566" spans="1:65" s="13" customFormat="1" ht="11.25">
      <c r="B566" s="156"/>
      <c r="D566" s="149" t="s">
        <v>136</v>
      </c>
      <c r="E566" s="157" t="s">
        <v>3</v>
      </c>
      <c r="F566" s="158" t="s">
        <v>788</v>
      </c>
      <c r="H566" s="159">
        <v>68.75</v>
      </c>
      <c r="I566" s="160"/>
      <c r="L566" s="156"/>
      <c r="M566" s="161"/>
      <c r="N566" s="162"/>
      <c r="O566" s="162"/>
      <c r="P566" s="162"/>
      <c r="Q566" s="162"/>
      <c r="R566" s="162"/>
      <c r="S566" s="162"/>
      <c r="T566" s="163"/>
      <c r="AT566" s="157" t="s">
        <v>136</v>
      </c>
      <c r="AU566" s="157" t="s">
        <v>83</v>
      </c>
      <c r="AV566" s="13" t="s">
        <v>83</v>
      </c>
      <c r="AW566" s="13" t="s">
        <v>35</v>
      </c>
      <c r="AX566" s="13" t="s">
        <v>73</v>
      </c>
      <c r="AY566" s="157" t="s">
        <v>123</v>
      </c>
    </row>
    <row r="567" spans="1:65" s="14" customFormat="1" ht="11.25">
      <c r="B567" s="164"/>
      <c r="D567" s="149" t="s">
        <v>136</v>
      </c>
      <c r="E567" s="165" t="s">
        <v>3</v>
      </c>
      <c r="F567" s="166" t="s">
        <v>144</v>
      </c>
      <c r="H567" s="167">
        <v>188.464</v>
      </c>
      <c r="I567" s="168"/>
      <c r="L567" s="164"/>
      <c r="M567" s="169"/>
      <c r="N567" s="170"/>
      <c r="O567" s="170"/>
      <c r="P567" s="170"/>
      <c r="Q567" s="170"/>
      <c r="R567" s="170"/>
      <c r="S567" s="170"/>
      <c r="T567" s="171"/>
      <c r="AT567" s="165" t="s">
        <v>136</v>
      </c>
      <c r="AU567" s="165" t="s">
        <v>83</v>
      </c>
      <c r="AV567" s="14" t="s">
        <v>130</v>
      </c>
      <c r="AW567" s="14" t="s">
        <v>35</v>
      </c>
      <c r="AX567" s="14" t="s">
        <v>81</v>
      </c>
      <c r="AY567" s="165" t="s">
        <v>123</v>
      </c>
    </row>
    <row r="568" spans="1:65" s="2" customFormat="1" ht="24.2" customHeight="1">
      <c r="A568" s="34"/>
      <c r="B568" s="135"/>
      <c r="C568" s="136" t="s">
        <v>789</v>
      </c>
      <c r="D568" s="136" t="s">
        <v>125</v>
      </c>
      <c r="E568" s="137" t="s">
        <v>790</v>
      </c>
      <c r="F568" s="138" t="s">
        <v>791</v>
      </c>
      <c r="G568" s="139" t="s">
        <v>178</v>
      </c>
      <c r="H568" s="140">
        <v>1214.9259999999999</v>
      </c>
      <c r="I568" s="141"/>
      <c r="J568" s="142">
        <f>ROUND(I568*H568,2)</f>
        <v>0</v>
      </c>
      <c r="K568" s="138" t="s">
        <v>129</v>
      </c>
      <c r="L568" s="35"/>
      <c r="M568" s="143" t="s">
        <v>3</v>
      </c>
      <c r="N568" s="144" t="s">
        <v>44</v>
      </c>
      <c r="O568" s="55"/>
      <c r="P568" s="145">
        <f>O568*H568</f>
        <v>0</v>
      </c>
      <c r="Q568" s="145">
        <v>0</v>
      </c>
      <c r="R568" s="145">
        <f>Q568*H568</f>
        <v>0</v>
      </c>
      <c r="S568" s="145">
        <v>0</v>
      </c>
      <c r="T568" s="146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47" t="s">
        <v>130</v>
      </c>
      <c r="AT568" s="147" t="s">
        <v>125</v>
      </c>
      <c r="AU568" s="147" t="s">
        <v>83</v>
      </c>
      <c r="AY568" s="19" t="s">
        <v>123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9" t="s">
        <v>81</v>
      </c>
      <c r="BK568" s="148">
        <f>ROUND(I568*H568,2)</f>
        <v>0</v>
      </c>
      <c r="BL568" s="19" t="s">
        <v>130</v>
      </c>
      <c r="BM568" s="147" t="s">
        <v>792</v>
      </c>
    </row>
    <row r="569" spans="1:65" s="2" customFormat="1" ht="19.5">
      <c r="A569" s="34"/>
      <c r="B569" s="35"/>
      <c r="C569" s="34"/>
      <c r="D569" s="149" t="s">
        <v>132</v>
      </c>
      <c r="E569" s="34"/>
      <c r="F569" s="150" t="s">
        <v>777</v>
      </c>
      <c r="G569" s="34"/>
      <c r="H569" s="34"/>
      <c r="I569" s="151"/>
      <c r="J569" s="34"/>
      <c r="K569" s="34"/>
      <c r="L569" s="35"/>
      <c r="M569" s="152"/>
      <c r="N569" s="153"/>
      <c r="O569" s="55"/>
      <c r="P569" s="55"/>
      <c r="Q569" s="55"/>
      <c r="R569" s="55"/>
      <c r="S569" s="55"/>
      <c r="T569" s="56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9" t="s">
        <v>132</v>
      </c>
      <c r="AU569" s="19" t="s">
        <v>83</v>
      </c>
    </row>
    <row r="570" spans="1:65" s="2" customFormat="1" ht="11.25">
      <c r="A570" s="34"/>
      <c r="B570" s="35"/>
      <c r="C570" s="34"/>
      <c r="D570" s="154" t="s">
        <v>134</v>
      </c>
      <c r="E570" s="34"/>
      <c r="F570" s="155" t="s">
        <v>793</v>
      </c>
      <c r="G570" s="34"/>
      <c r="H570" s="34"/>
      <c r="I570" s="151"/>
      <c r="J570" s="34"/>
      <c r="K570" s="34"/>
      <c r="L570" s="35"/>
      <c r="M570" s="152"/>
      <c r="N570" s="153"/>
      <c r="O570" s="55"/>
      <c r="P570" s="55"/>
      <c r="Q570" s="55"/>
      <c r="R570" s="55"/>
      <c r="S570" s="55"/>
      <c r="T570" s="56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9" t="s">
        <v>134</v>
      </c>
      <c r="AU570" s="19" t="s">
        <v>83</v>
      </c>
    </row>
    <row r="571" spans="1:65" s="2" customFormat="1" ht="19.5">
      <c r="A571" s="34"/>
      <c r="B571" s="35"/>
      <c r="C571" s="34"/>
      <c r="D571" s="149" t="s">
        <v>164</v>
      </c>
      <c r="E571" s="34"/>
      <c r="F571" s="172" t="s">
        <v>165</v>
      </c>
      <c r="G571" s="34"/>
      <c r="H571" s="34"/>
      <c r="I571" s="151"/>
      <c r="J571" s="34"/>
      <c r="K571" s="34"/>
      <c r="L571" s="35"/>
      <c r="M571" s="152"/>
      <c r="N571" s="153"/>
      <c r="O571" s="55"/>
      <c r="P571" s="55"/>
      <c r="Q571" s="55"/>
      <c r="R571" s="55"/>
      <c r="S571" s="55"/>
      <c r="T571" s="56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9" t="s">
        <v>164</v>
      </c>
      <c r="AU571" s="19" t="s">
        <v>83</v>
      </c>
    </row>
    <row r="572" spans="1:65" s="13" customFormat="1" ht="22.5">
      <c r="B572" s="156"/>
      <c r="D572" s="149" t="s">
        <v>136</v>
      </c>
      <c r="E572" s="157" t="s">
        <v>3</v>
      </c>
      <c r="F572" s="158" t="s">
        <v>794</v>
      </c>
      <c r="H572" s="159">
        <v>1077.4259999999999</v>
      </c>
      <c r="I572" s="160"/>
      <c r="L572" s="156"/>
      <c r="M572" s="161"/>
      <c r="N572" s="162"/>
      <c r="O572" s="162"/>
      <c r="P572" s="162"/>
      <c r="Q572" s="162"/>
      <c r="R572" s="162"/>
      <c r="S572" s="162"/>
      <c r="T572" s="163"/>
      <c r="AT572" s="157" t="s">
        <v>136</v>
      </c>
      <c r="AU572" s="157" t="s">
        <v>83</v>
      </c>
      <c r="AV572" s="13" t="s">
        <v>83</v>
      </c>
      <c r="AW572" s="13" t="s">
        <v>35</v>
      </c>
      <c r="AX572" s="13" t="s">
        <v>73</v>
      </c>
      <c r="AY572" s="157" t="s">
        <v>123</v>
      </c>
    </row>
    <row r="573" spans="1:65" s="13" customFormat="1" ht="22.5">
      <c r="B573" s="156"/>
      <c r="D573" s="149" t="s">
        <v>136</v>
      </c>
      <c r="E573" s="157" t="s">
        <v>3</v>
      </c>
      <c r="F573" s="158" t="s">
        <v>795</v>
      </c>
      <c r="H573" s="159">
        <v>137.5</v>
      </c>
      <c r="I573" s="160"/>
      <c r="L573" s="156"/>
      <c r="M573" s="161"/>
      <c r="N573" s="162"/>
      <c r="O573" s="162"/>
      <c r="P573" s="162"/>
      <c r="Q573" s="162"/>
      <c r="R573" s="162"/>
      <c r="S573" s="162"/>
      <c r="T573" s="163"/>
      <c r="AT573" s="157" t="s">
        <v>136</v>
      </c>
      <c r="AU573" s="157" t="s">
        <v>83</v>
      </c>
      <c r="AV573" s="13" t="s">
        <v>83</v>
      </c>
      <c r="AW573" s="13" t="s">
        <v>35</v>
      </c>
      <c r="AX573" s="13" t="s">
        <v>73</v>
      </c>
      <c r="AY573" s="157" t="s">
        <v>123</v>
      </c>
    </row>
    <row r="574" spans="1:65" s="14" customFormat="1" ht="11.25">
      <c r="B574" s="164"/>
      <c r="D574" s="149" t="s">
        <v>136</v>
      </c>
      <c r="E574" s="165" t="s">
        <v>3</v>
      </c>
      <c r="F574" s="166" t="s">
        <v>144</v>
      </c>
      <c r="H574" s="167">
        <v>1214.9259999999999</v>
      </c>
      <c r="I574" s="168"/>
      <c r="L574" s="164"/>
      <c r="M574" s="169"/>
      <c r="N574" s="170"/>
      <c r="O574" s="170"/>
      <c r="P574" s="170"/>
      <c r="Q574" s="170"/>
      <c r="R574" s="170"/>
      <c r="S574" s="170"/>
      <c r="T574" s="171"/>
      <c r="AT574" s="165" t="s">
        <v>136</v>
      </c>
      <c r="AU574" s="165" t="s">
        <v>83</v>
      </c>
      <c r="AV574" s="14" t="s">
        <v>130</v>
      </c>
      <c r="AW574" s="14" t="s">
        <v>35</v>
      </c>
      <c r="AX574" s="14" t="s">
        <v>81</v>
      </c>
      <c r="AY574" s="165" t="s">
        <v>123</v>
      </c>
    </row>
    <row r="575" spans="1:65" s="2" customFormat="1" ht="24.2" customHeight="1">
      <c r="A575" s="34"/>
      <c r="B575" s="135"/>
      <c r="C575" s="136" t="s">
        <v>796</v>
      </c>
      <c r="D575" s="136" t="s">
        <v>125</v>
      </c>
      <c r="E575" s="137" t="s">
        <v>797</v>
      </c>
      <c r="F575" s="138" t="s">
        <v>798</v>
      </c>
      <c r="G575" s="139" t="s">
        <v>178</v>
      </c>
      <c r="H575" s="140">
        <v>68.75</v>
      </c>
      <c r="I575" s="141"/>
      <c r="J575" s="142">
        <f>ROUND(I575*H575,2)</f>
        <v>0</v>
      </c>
      <c r="K575" s="138" t="s">
        <v>129</v>
      </c>
      <c r="L575" s="35"/>
      <c r="M575" s="143" t="s">
        <v>3</v>
      </c>
      <c r="N575" s="144" t="s">
        <v>44</v>
      </c>
      <c r="O575" s="55"/>
      <c r="P575" s="145">
        <f>O575*H575</f>
        <v>0</v>
      </c>
      <c r="Q575" s="145">
        <v>0</v>
      </c>
      <c r="R575" s="145">
        <f>Q575*H575</f>
        <v>0</v>
      </c>
      <c r="S575" s="145">
        <v>0</v>
      </c>
      <c r="T575" s="146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47" t="s">
        <v>130</v>
      </c>
      <c r="AT575" s="147" t="s">
        <v>125</v>
      </c>
      <c r="AU575" s="147" t="s">
        <v>83</v>
      </c>
      <c r="AY575" s="19" t="s">
        <v>123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9" t="s">
        <v>81</v>
      </c>
      <c r="BK575" s="148">
        <f>ROUND(I575*H575,2)</f>
        <v>0</v>
      </c>
      <c r="BL575" s="19" t="s">
        <v>130</v>
      </c>
      <c r="BM575" s="147" t="s">
        <v>799</v>
      </c>
    </row>
    <row r="576" spans="1:65" s="2" customFormat="1" ht="11.25">
      <c r="A576" s="34"/>
      <c r="B576" s="35"/>
      <c r="C576" s="34"/>
      <c r="D576" s="149" t="s">
        <v>132</v>
      </c>
      <c r="E576" s="34"/>
      <c r="F576" s="150" t="s">
        <v>800</v>
      </c>
      <c r="G576" s="34"/>
      <c r="H576" s="34"/>
      <c r="I576" s="151"/>
      <c r="J576" s="34"/>
      <c r="K576" s="34"/>
      <c r="L576" s="35"/>
      <c r="M576" s="152"/>
      <c r="N576" s="153"/>
      <c r="O576" s="55"/>
      <c r="P576" s="55"/>
      <c r="Q576" s="55"/>
      <c r="R576" s="55"/>
      <c r="S576" s="55"/>
      <c r="T576" s="56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9" t="s">
        <v>132</v>
      </c>
      <c r="AU576" s="19" t="s">
        <v>83</v>
      </c>
    </row>
    <row r="577" spans="1:65" s="2" customFormat="1" ht="11.25">
      <c r="A577" s="34"/>
      <c r="B577" s="35"/>
      <c r="C577" s="34"/>
      <c r="D577" s="154" t="s">
        <v>134</v>
      </c>
      <c r="E577" s="34"/>
      <c r="F577" s="155" t="s">
        <v>801</v>
      </c>
      <c r="G577" s="34"/>
      <c r="H577" s="34"/>
      <c r="I577" s="151"/>
      <c r="J577" s="34"/>
      <c r="K577" s="34"/>
      <c r="L577" s="35"/>
      <c r="M577" s="152"/>
      <c r="N577" s="153"/>
      <c r="O577" s="55"/>
      <c r="P577" s="55"/>
      <c r="Q577" s="55"/>
      <c r="R577" s="55"/>
      <c r="S577" s="55"/>
      <c r="T577" s="56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9" t="s">
        <v>134</v>
      </c>
      <c r="AU577" s="19" t="s">
        <v>83</v>
      </c>
    </row>
    <row r="578" spans="1:65" s="2" customFormat="1" ht="19.5">
      <c r="A578" s="34"/>
      <c r="B578" s="35"/>
      <c r="C578" s="34"/>
      <c r="D578" s="149" t="s">
        <v>164</v>
      </c>
      <c r="E578" s="34"/>
      <c r="F578" s="172" t="s">
        <v>802</v>
      </c>
      <c r="G578" s="34"/>
      <c r="H578" s="34"/>
      <c r="I578" s="151"/>
      <c r="J578" s="34"/>
      <c r="K578" s="34"/>
      <c r="L578" s="35"/>
      <c r="M578" s="152"/>
      <c r="N578" s="153"/>
      <c r="O578" s="55"/>
      <c r="P578" s="55"/>
      <c r="Q578" s="55"/>
      <c r="R578" s="55"/>
      <c r="S578" s="55"/>
      <c r="T578" s="56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9" t="s">
        <v>164</v>
      </c>
      <c r="AU578" s="19" t="s">
        <v>83</v>
      </c>
    </row>
    <row r="579" spans="1:65" s="13" customFormat="1" ht="11.25">
      <c r="B579" s="156"/>
      <c r="D579" s="149" t="s">
        <v>136</v>
      </c>
      <c r="E579" s="157" t="s">
        <v>3</v>
      </c>
      <c r="F579" s="158" t="s">
        <v>803</v>
      </c>
      <c r="H579" s="159">
        <v>68.75</v>
      </c>
      <c r="I579" s="160"/>
      <c r="L579" s="156"/>
      <c r="M579" s="161"/>
      <c r="N579" s="162"/>
      <c r="O579" s="162"/>
      <c r="P579" s="162"/>
      <c r="Q579" s="162"/>
      <c r="R579" s="162"/>
      <c r="S579" s="162"/>
      <c r="T579" s="163"/>
      <c r="AT579" s="157" t="s">
        <v>136</v>
      </c>
      <c r="AU579" s="157" t="s">
        <v>83</v>
      </c>
      <c r="AV579" s="13" t="s">
        <v>83</v>
      </c>
      <c r="AW579" s="13" t="s">
        <v>35</v>
      </c>
      <c r="AX579" s="13" t="s">
        <v>81</v>
      </c>
      <c r="AY579" s="157" t="s">
        <v>123</v>
      </c>
    </row>
    <row r="580" spans="1:65" s="2" customFormat="1" ht="37.9" customHeight="1">
      <c r="A580" s="34"/>
      <c r="B580" s="135"/>
      <c r="C580" s="136" t="s">
        <v>804</v>
      </c>
      <c r="D580" s="136" t="s">
        <v>125</v>
      </c>
      <c r="E580" s="137" t="s">
        <v>805</v>
      </c>
      <c r="F580" s="138" t="s">
        <v>806</v>
      </c>
      <c r="G580" s="139" t="s">
        <v>178</v>
      </c>
      <c r="H580" s="140">
        <v>119.714</v>
      </c>
      <c r="I580" s="141"/>
      <c r="J580" s="142">
        <f>ROUND(I580*H580,2)</f>
        <v>0</v>
      </c>
      <c r="K580" s="138" t="s">
        <v>129</v>
      </c>
      <c r="L580" s="35"/>
      <c r="M580" s="143" t="s">
        <v>3</v>
      </c>
      <c r="N580" s="144" t="s">
        <v>44</v>
      </c>
      <c r="O580" s="55"/>
      <c r="P580" s="145">
        <f>O580*H580</f>
        <v>0</v>
      </c>
      <c r="Q580" s="145">
        <v>0</v>
      </c>
      <c r="R580" s="145">
        <f>Q580*H580</f>
        <v>0</v>
      </c>
      <c r="S580" s="145">
        <v>0</v>
      </c>
      <c r="T580" s="146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47" t="s">
        <v>130</v>
      </c>
      <c r="AT580" s="147" t="s">
        <v>125</v>
      </c>
      <c r="AU580" s="147" t="s">
        <v>83</v>
      </c>
      <c r="AY580" s="19" t="s">
        <v>123</v>
      </c>
      <c r="BE580" s="148">
        <f>IF(N580="základní",J580,0)</f>
        <v>0</v>
      </c>
      <c r="BF580" s="148">
        <f>IF(N580="snížená",J580,0)</f>
        <v>0</v>
      </c>
      <c r="BG580" s="148">
        <f>IF(N580="zákl. přenesená",J580,0)</f>
        <v>0</v>
      </c>
      <c r="BH580" s="148">
        <f>IF(N580="sníž. přenesená",J580,0)</f>
        <v>0</v>
      </c>
      <c r="BI580" s="148">
        <f>IF(N580="nulová",J580,0)</f>
        <v>0</v>
      </c>
      <c r="BJ580" s="19" t="s">
        <v>81</v>
      </c>
      <c r="BK580" s="148">
        <f>ROUND(I580*H580,2)</f>
        <v>0</v>
      </c>
      <c r="BL580" s="19" t="s">
        <v>130</v>
      </c>
      <c r="BM580" s="147" t="s">
        <v>807</v>
      </c>
    </row>
    <row r="581" spans="1:65" s="2" customFormat="1" ht="29.25">
      <c r="A581" s="34"/>
      <c r="B581" s="35"/>
      <c r="C581" s="34"/>
      <c r="D581" s="149" t="s">
        <v>132</v>
      </c>
      <c r="E581" s="34"/>
      <c r="F581" s="150" t="s">
        <v>808</v>
      </c>
      <c r="G581" s="34"/>
      <c r="H581" s="34"/>
      <c r="I581" s="151"/>
      <c r="J581" s="34"/>
      <c r="K581" s="34"/>
      <c r="L581" s="35"/>
      <c r="M581" s="152"/>
      <c r="N581" s="153"/>
      <c r="O581" s="55"/>
      <c r="P581" s="55"/>
      <c r="Q581" s="55"/>
      <c r="R581" s="55"/>
      <c r="S581" s="55"/>
      <c r="T581" s="56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9" t="s">
        <v>132</v>
      </c>
      <c r="AU581" s="19" t="s">
        <v>83</v>
      </c>
    </row>
    <row r="582" spans="1:65" s="2" customFormat="1" ht="11.25">
      <c r="A582" s="34"/>
      <c r="B582" s="35"/>
      <c r="C582" s="34"/>
      <c r="D582" s="154" t="s">
        <v>134</v>
      </c>
      <c r="E582" s="34"/>
      <c r="F582" s="155" t="s">
        <v>809</v>
      </c>
      <c r="G582" s="34"/>
      <c r="H582" s="34"/>
      <c r="I582" s="151"/>
      <c r="J582" s="34"/>
      <c r="K582" s="34"/>
      <c r="L582" s="35"/>
      <c r="M582" s="152"/>
      <c r="N582" s="153"/>
      <c r="O582" s="55"/>
      <c r="P582" s="55"/>
      <c r="Q582" s="55"/>
      <c r="R582" s="55"/>
      <c r="S582" s="55"/>
      <c r="T582" s="56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9" t="s">
        <v>134</v>
      </c>
      <c r="AU582" s="19" t="s">
        <v>83</v>
      </c>
    </row>
    <row r="583" spans="1:65" s="13" customFormat="1" ht="11.25">
      <c r="B583" s="156"/>
      <c r="D583" s="149" t="s">
        <v>136</v>
      </c>
      <c r="E583" s="157" t="s">
        <v>3</v>
      </c>
      <c r="F583" s="158" t="s">
        <v>810</v>
      </c>
      <c r="H583" s="159">
        <v>119.714</v>
      </c>
      <c r="I583" s="160"/>
      <c r="L583" s="156"/>
      <c r="M583" s="161"/>
      <c r="N583" s="162"/>
      <c r="O583" s="162"/>
      <c r="P583" s="162"/>
      <c r="Q583" s="162"/>
      <c r="R583" s="162"/>
      <c r="S583" s="162"/>
      <c r="T583" s="163"/>
      <c r="AT583" s="157" t="s">
        <v>136</v>
      </c>
      <c r="AU583" s="157" t="s">
        <v>83</v>
      </c>
      <c r="AV583" s="13" t="s">
        <v>83</v>
      </c>
      <c r="AW583" s="13" t="s">
        <v>35</v>
      </c>
      <c r="AX583" s="13" t="s">
        <v>81</v>
      </c>
      <c r="AY583" s="157" t="s">
        <v>123</v>
      </c>
    </row>
    <row r="584" spans="1:65" s="2" customFormat="1" ht="44.25" customHeight="1">
      <c r="A584" s="34"/>
      <c r="B584" s="135"/>
      <c r="C584" s="136" t="s">
        <v>811</v>
      </c>
      <c r="D584" s="136" t="s">
        <v>125</v>
      </c>
      <c r="E584" s="137" t="s">
        <v>812</v>
      </c>
      <c r="F584" s="138" t="s">
        <v>813</v>
      </c>
      <c r="G584" s="139" t="s">
        <v>178</v>
      </c>
      <c r="H584" s="140">
        <v>512.04</v>
      </c>
      <c r="I584" s="141"/>
      <c r="J584" s="142">
        <f>ROUND(I584*H584,2)</f>
        <v>0</v>
      </c>
      <c r="K584" s="138" t="s">
        <v>129</v>
      </c>
      <c r="L584" s="35"/>
      <c r="M584" s="143" t="s">
        <v>3</v>
      </c>
      <c r="N584" s="144" t="s">
        <v>44</v>
      </c>
      <c r="O584" s="55"/>
      <c r="P584" s="145">
        <f>O584*H584</f>
        <v>0</v>
      </c>
      <c r="Q584" s="145">
        <v>0</v>
      </c>
      <c r="R584" s="145">
        <f>Q584*H584</f>
        <v>0</v>
      </c>
      <c r="S584" s="145">
        <v>0</v>
      </c>
      <c r="T584" s="146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47" t="s">
        <v>130</v>
      </c>
      <c r="AT584" s="147" t="s">
        <v>125</v>
      </c>
      <c r="AU584" s="147" t="s">
        <v>83</v>
      </c>
      <c r="AY584" s="19" t="s">
        <v>123</v>
      </c>
      <c r="BE584" s="148">
        <f>IF(N584="základní",J584,0)</f>
        <v>0</v>
      </c>
      <c r="BF584" s="148">
        <f>IF(N584="snížená",J584,0)</f>
        <v>0</v>
      </c>
      <c r="BG584" s="148">
        <f>IF(N584="zákl. přenesená",J584,0)</f>
        <v>0</v>
      </c>
      <c r="BH584" s="148">
        <f>IF(N584="sníž. přenesená",J584,0)</f>
        <v>0</v>
      </c>
      <c r="BI584" s="148">
        <f>IF(N584="nulová",J584,0)</f>
        <v>0</v>
      </c>
      <c r="BJ584" s="19" t="s">
        <v>81</v>
      </c>
      <c r="BK584" s="148">
        <f>ROUND(I584*H584,2)</f>
        <v>0</v>
      </c>
      <c r="BL584" s="19" t="s">
        <v>130</v>
      </c>
      <c r="BM584" s="147" t="s">
        <v>814</v>
      </c>
    </row>
    <row r="585" spans="1:65" s="2" customFormat="1" ht="29.25">
      <c r="A585" s="34"/>
      <c r="B585" s="35"/>
      <c r="C585" s="34"/>
      <c r="D585" s="149" t="s">
        <v>132</v>
      </c>
      <c r="E585" s="34"/>
      <c r="F585" s="150" t="s">
        <v>180</v>
      </c>
      <c r="G585" s="34"/>
      <c r="H585" s="34"/>
      <c r="I585" s="151"/>
      <c r="J585" s="34"/>
      <c r="K585" s="34"/>
      <c r="L585" s="35"/>
      <c r="M585" s="152"/>
      <c r="N585" s="153"/>
      <c r="O585" s="55"/>
      <c r="P585" s="55"/>
      <c r="Q585" s="55"/>
      <c r="R585" s="55"/>
      <c r="S585" s="55"/>
      <c r="T585" s="56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9" t="s">
        <v>132</v>
      </c>
      <c r="AU585" s="19" t="s">
        <v>83</v>
      </c>
    </row>
    <row r="586" spans="1:65" s="2" customFormat="1" ht="11.25">
      <c r="A586" s="34"/>
      <c r="B586" s="35"/>
      <c r="C586" s="34"/>
      <c r="D586" s="154" t="s">
        <v>134</v>
      </c>
      <c r="E586" s="34"/>
      <c r="F586" s="155" t="s">
        <v>815</v>
      </c>
      <c r="G586" s="34"/>
      <c r="H586" s="34"/>
      <c r="I586" s="151"/>
      <c r="J586" s="34"/>
      <c r="K586" s="34"/>
      <c r="L586" s="35"/>
      <c r="M586" s="152"/>
      <c r="N586" s="153"/>
      <c r="O586" s="55"/>
      <c r="P586" s="55"/>
      <c r="Q586" s="55"/>
      <c r="R586" s="55"/>
      <c r="S586" s="55"/>
      <c r="T586" s="56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9" t="s">
        <v>134</v>
      </c>
      <c r="AU586" s="19" t="s">
        <v>83</v>
      </c>
    </row>
    <row r="587" spans="1:65" s="13" customFormat="1" ht="11.25">
      <c r="B587" s="156"/>
      <c r="D587" s="149" t="s">
        <v>136</v>
      </c>
      <c r="E587" s="157" t="s">
        <v>3</v>
      </c>
      <c r="F587" s="158" t="s">
        <v>816</v>
      </c>
      <c r="H587" s="159">
        <v>512.04</v>
      </c>
      <c r="I587" s="160"/>
      <c r="L587" s="156"/>
      <c r="M587" s="161"/>
      <c r="N587" s="162"/>
      <c r="O587" s="162"/>
      <c r="P587" s="162"/>
      <c r="Q587" s="162"/>
      <c r="R587" s="162"/>
      <c r="S587" s="162"/>
      <c r="T587" s="163"/>
      <c r="AT587" s="157" t="s">
        <v>136</v>
      </c>
      <c r="AU587" s="157" t="s">
        <v>83</v>
      </c>
      <c r="AV587" s="13" t="s">
        <v>83</v>
      </c>
      <c r="AW587" s="13" t="s">
        <v>35</v>
      </c>
      <c r="AX587" s="13" t="s">
        <v>81</v>
      </c>
      <c r="AY587" s="157" t="s">
        <v>123</v>
      </c>
    </row>
    <row r="588" spans="1:65" s="2" customFormat="1" ht="44.25" customHeight="1">
      <c r="A588" s="34"/>
      <c r="B588" s="135"/>
      <c r="C588" s="136" t="s">
        <v>817</v>
      </c>
      <c r="D588" s="136" t="s">
        <v>125</v>
      </c>
      <c r="E588" s="137" t="s">
        <v>818</v>
      </c>
      <c r="F588" s="138" t="s">
        <v>819</v>
      </c>
      <c r="G588" s="139" t="s">
        <v>178</v>
      </c>
      <c r="H588" s="140">
        <v>654.69500000000005</v>
      </c>
      <c r="I588" s="141"/>
      <c r="J588" s="142">
        <f>ROUND(I588*H588,2)</f>
        <v>0</v>
      </c>
      <c r="K588" s="138" t="s">
        <v>129</v>
      </c>
      <c r="L588" s="35"/>
      <c r="M588" s="143" t="s">
        <v>3</v>
      </c>
      <c r="N588" s="144" t="s">
        <v>44</v>
      </c>
      <c r="O588" s="55"/>
      <c r="P588" s="145">
        <f>O588*H588</f>
        <v>0</v>
      </c>
      <c r="Q588" s="145">
        <v>0</v>
      </c>
      <c r="R588" s="145">
        <f>Q588*H588</f>
        <v>0</v>
      </c>
      <c r="S588" s="145">
        <v>0</v>
      </c>
      <c r="T588" s="146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47" t="s">
        <v>130</v>
      </c>
      <c r="AT588" s="147" t="s">
        <v>125</v>
      </c>
      <c r="AU588" s="147" t="s">
        <v>83</v>
      </c>
      <c r="AY588" s="19" t="s">
        <v>123</v>
      </c>
      <c r="BE588" s="148">
        <f>IF(N588="základní",J588,0)</f>
        <v>0</v>
      </c>
      <c r="BF588" s="148">
        <f>IF(N588="snížená",J588,0)</f>
        <v>0</v>
      </c>
      <c r="BG588" s="148">
        <f>IF(N588="zákl. přenesená",J588,0)</f>
        <v>0</v>
      </c>
      <c r="BH588" s="148">
        <f>IF(N588="sníž. přenesená",J588,0)</f>
        <v>0</v>
      </c>
      <c r="BI588" s="148">
        <f>IF(N588="nulová",J588,0)</f>
        <v>0</v>
      </c>
      <c r="BJ588" s="19" t="s">
        <v>81</v>
      </c>
      <c r="BK588" s="148">
        <f>ROUND(I588*H588,2)</f>
        <v>0</v>
      </c>
      <c r="BL588" s="19" t="s">
        <v>130</v>
      </c>
      <c r="BM588" s="147" t="s">
        <v>820</v>
      </c>
    </row>
    <row r="589" spans="1:65" s="2" customFormat="1" ht="29.25">
      <c r="A589" s="34"/>
      <c r="B589" s="35"/>
      <c r="C589" s="34"/>
      <c r="D589" s="149" t="s">
        <v>132</v>
      </c>
      <c r="E589" s="34"/>
      <c r="F589" s="150" t="s">
        <v>821</v>
      </c>
      <c r="G589" s="34"/>
      <c r="H589" s="34"/>
      <c r="I589" s="151"/>
      <c r="J589" s="34"/>
      <c r="K589" s="34"/>
      <c r="L589" s="35"/>
      <c r="M589" s="152"/>
      <c r="N589" s="153"/>
      <c r="O589" s="55"/>
      <c r="P589" s="55"/>
      <c r="Q589" s="55"/>
      <c r="R589" s="55"/>
      <c r="S589" s="55"/>
      <c r="T589" s="56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9" t="s">
        <v>132</v>
      </c>
      <c r="AU589" s="19" t="s">
        <v>83</v>
      </c>
    </row>
    <row r="590" spans="1:65" s="2" customFormat="1" ht="11.25">
      <c r="A590" s="34"/>
      <c r="B590" s="35"/>
      <c r="C590" s="34"/>
      <c r="D590" s="154" t="s">
        <v>134</v>
      </c>
      <c r="E590" s="34"/>
      <c r="F590" s="155" t="s">
        <v>822</v>
      </c>
      <c r="G590" s="34"/>
      <c r="H590" s="34"/>
      <c r="I590" s="151"/>
      <c r="J590" s="34"/>
      <c r="K590" s="34"/>
      <c r="L590" s="35"/>
      <c r="M590" s="152"/>
      <c r="N590" s="153"/>
      <c r="O590" s="55"/>
      <c r="P590" s="55"/>
      <c r="Q590" s="55"/>
      <c r="R590" s="55"/>
      <c r="S590" s="55"/>
      <c r="T590" s="56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9" t="s">
        <v>134</v>
      </c>
      <c r="AU590" s="19" t="s">
        <v>83</v>
      </c>
    </row>
    <row r="591" spans="1:65" s="13" customFormat="1" ht="11.25">
      <c r="B591" s="156"/>
      <c r="D591" s="149" t="s">
        <v>136</v>
      </c>
      <c r="E591" s="157" t="s">
        <v>3</v>
      </c>
      <c r="F591" s="158" t="s">
        <v>823</v>
      </c>
      <c r="H591" s="159">
        <v>654.69500000000005</v>
      </c>
      <c r="I591" s="160"/>
      <c r="L591" s="156"/>
      <c r="M591" s="161"/>
      <c r="N591" s="162"/>
      <c r="O591" s="162"/>
      <c r="P591" s="162"/>
      <c r="Q591" s="162"/>
      <c r="R591" s="162"/>
      <c r="S591" s="162"/>
      <c r="T591" s="163"/>
      <c r="AT591" s="157" t="s">
        <v>136</v>
      </c>
      <c r="AU591" s="157" t="s">
        <v>83</v>
      </c>
      <c r="AV591" s="13" t="s">
        <v>83</v>
      </c>
      <c r="AW591" s="13" t="s">
        <v>35</v>
      </c>
      <c r="AX591" s="13" t="s">
        <v>81</v>
      </c>
      <c r="AY591" s="157" t="s">
        <v>123</v>
      </c>
    </row>
    <row r="592" spans="1:65" s="12" customFormat="1" ht="22.9" customHeight="1">
      <c r="B592" s="122"/>
      <c r="D592" s="123" t="s">
        <v>72</v>
      </c>
      <c r="E592" s="133" t="s">
        <v>824</v>
      </c>
      <c r="F592" s="133" t="s">
        <v>825</v>
      </c>
      <c r="I592" s="125"/>
      <c r="J592" s="134">
        <f>BK592</f>
        <v>0</v>
      </c>
      <c r="L592" s="122"/>
      <c r="M592" s="127"/>
      <c r="N592" s="128"/>
      <c r="O592" s="128"/>
      <c r="P592" s="129">
        <f>SUM(P593:P595)</f>
        <v>0</v>
      </c>
      <c r="Q592" s="128"/>
      <c r="R592" s="129">
        <f>SUM(R593:R595)</f>
        <v>0</v>
      </c>
      <c r="S592" s="128"/>
      <c r="T592" s="130">
        <f>SUM(T593:T595)</f>
        <v>0</v>
      </c>
      <c r="AR592" s="123" t="s">
        <v>81</v>
      </c>
      <c r="AT592" s="131" t="s">
        <v>72</v>
      </c>
      <c r="AU592" s="131" t="s">
        <v>81</v>
      </c>
      <c r="AY592" s="123" t="s">
        <v>123</v>
      </c>
      <c r="BK592" s="132">
        <f>SUM(BK593:BK595)</f>
        <v>0</v>
      </c>
    </row>
    <row r="593" spans="1:65" s="2" customFormat="1" ht="24.2" customHeight="1">
      <c r="A593" s="34"/>
      <c r="B593" s="135"/>
      <c r="C593" s="136" t="s">
        <v>826</v>
      </c>
      <c r="D593" s="136" t="s">
        <v>125</v>
      </c>
      <c r="E593" s="137" t="s">
        <v>827</v>
      </c>
      <c r="F593" s="138" t="s">
        <v>828</v>
      </c>
      <c r="G593" s="139" t="s">
        <v>178</v>
      </c>
      <c r="H593" s="140">
        <v>1066.4459999999999</v>
      </c>
      <c r="I593" s="141"/>
      <c r="J593" s="142">
        <f>ROUND(I593*H593,2)</f>
        <v>0</v>
      </c>
      <c r="K593" s="138" t="s">
        <v>129</v>
      </c>
      <c r="L593" s="35"/>
      <c r="M593" s="143" t="s">
        <v>3</v>
      </c>
      <c r="N593" s="144" t="s">
        <v>44</v>
      </c>
      <c r="O593" s="55"/>
      <c r="P593" s="145">
        <f>O593*H593</f>
        <v>0</v>
      </c>
      <c r="Q593" s="145">
        <v>0</v>
      </c>
      <c r="R593" s="145">
        <f>Q593*H593</f>
        <v>0</v>
      </c>
      <c r="S593" s="145">
        <v>0</v>
      </c>
      <c r="T593" s="146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47" t="s">
        <v>130</v>
      </c>
      <c r="AT593" s="147" t="s">
        <v>125</v>
      </c>
      <c r="AU593" s="147" t="s">
        <v>83</v>
      </c>
      <c r="AY593" s="19" t="s">
        <v>123</v>
      </c>
      <c r="BE593" s="148">
        <f>IF(N593="základní",J593,0)</f>
        <v>0</v>
      </c>
      <c r="BF593" s="148">
        <f>IF(N593="snížená",J593,0)</f>
        <v>0</v>
      </c>
      <c r="BG593" s="148">
        <f>IF(N593="zákl. přenesená",J593,0)</f>
        <v>0</v>
      </c>
      <c r="BH593" s="148">
        <f>IF(N593="sníž. přenesená",J593,0)</f>
        <v>0</v>
      </c>
      <c r="BI593" s="148">
        <f>IF(N593="nulová",J593,0)</f>
        <v>0</v>
      </c>
      <c r="BJ593" s="19" t="s">
        <v>81</v>
      </c>
      <c r="BK593" s="148">
        <f>ROUND(I593*H593,2)</f>
        <v>0</v>
      </c>
      <c r="BL593" s="19" t="s">
        <v>130</v>
      </c>
      <c r="BM593" s="147" t="s">
        <v>829</v>
      </c>
    </row>
    <row r="594" spans="1:65" s="2" customFormat="1" ht="19.5">
      <c r="A594" s="34"/>
      <c r="B594" s="35"/>
      <c r="C594" s="34"/>
      <c r="D594" s="149" t="s">
        <v>132</v>
      </c>
      <c r="E594" s="34"/>
      <c r="F594" s="150" t="s">
        <v>830</v>
      </c>
      <c r="G594" s="34"/>
      <c r="H594" s="34"/>
      <c r="I594" s="151"/>
      <c r="J594" s="34"/>
      <c r="K594" s="34"/>
      <c r="L594" s="35"/>
      <c r="M594" s="152"/>
      <c r="N594" s="153"/>
      <c r="O594" s="55"/>
      <c r="P594" s="55"/>
      <c r="Q594" s="55"/>
      <c r="R594" s="55"/>
      <c r="S594" s="55"/>
      <c r="T594" s="56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9" t="s">
        <v>132</v>
      </c>
      <c r="AU594" s="19" t="s">
        <v>83</v>
      </c>
    </row>
    <row r="595" spans="1:65" s="2" customFormat="1" ht="11.25">
      <c r="A595" s="34"/>
      <c r="B595" s="35"/>
      <c r="C595" s="34"/>
      <c r="D595" s="154" t="s">
        <v>134</v>
      </c>
      <c r="E595" s="34"/>
      <c r="F595" s="155" t="s">
        <v>831</v>
      </c>
      <c r="G595" s="34"/>
      <c r="H595" s="34"/>
      <c r="I595" s="151"/>
      <c r="J595" s="34"/>
      <c r="K595" s="34"/>
      <c r="L595" s="35"/>
      <c r="M595" s="152"/>
      <c r="N595" s="153"/>
      <c r="O595" s="55"/>
      <c r="P595" s="55"/>
      <c r="Q595" s="55"/>
      <c r="R595" s="55"/>
      <c r="S595" s="55"/>
      <c r="T595" s="56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9" t="s">
        <v>134</v>
      </c>
      <c r="AU595" s="19" t="s">
        <v>83</v>
      </c>
    </row>
    <row r="596" spans="1:65" s="12" customFormat="1" ht="25.9" customHeight="1">
      <c r="B596" s="122"/>
      <c r="D596" s="123" t="s">
        <v>72</v>
      </c>
      <c r="E596" s="124" t="s">
        <v>201</v>
      </c>
      <c r="F596" s="124" t="s">
        <v>832</v>
      </c>
      <c r="I596" s="125"/>
      <c r="J596" s="126">
        <f>BK596</f>
        <v>0</v>
      </c>
      <c r="L596" s="122"/>
      <c r="M596" s="127"/>
      <c r="N596" s="128"/>
      <c r="O596" s="128"/>
      <c r="P596" s="129">
        <f>P597</f>
        <v>0</v>
      </c>
      <c r="Q596" s="128"/>
      <c r="R596" s="129">
        <f>R597</f>
        <v>6.0902999999999992E-2</v>
      </c>
      <c r="S596" s="128"/>
      <c r="T596" s="130">
        <f>T597</f>
        <v>0</v>
      </c>
      <c r="AR596" s="123" t="s">
        <v>145</v>
      </c>
      <c r="AT596" s="131" t="s">
        <v>72</v>
      </c>
      <c r="AU596" s="131" t="s">
        <v>73</v>
      </c>
      <c r="AY596" s="123" t="s">
        <v>123</v>
      </c>
      <c r="BK596" s="132">
        <f>BK597</f>
        <v>0</v>
      </c>
    </row>
    <row r="597" spans="1:65" s="12" customFormat="1" ht="22.9" customHeight="1">
      <c r="B597" s="122"/>
      <c r="D597" s="123" t="s">
        <v>72</v>
      </c>
      <c r="E597" s="133" t="s">
        <v>833</v>
      </c>
      <c r="F597" s="133" t="s">
        <v>834</v>
      </c>
      <c r="I597" s="125"/>
      <c r="J597" s="134">
        <f>BK597</f>
        <v>0</v>
      </c>
      <c r="L597" s="122"/>
      <c r="M597" s="127"/>
      <c r="N597" s="128"/>
      <c r="O597" s="128"/>
      <c r="P597" s="129">
        <f>SUM(P598:P645)</f>
        <v>0</v>
      </c>
      <c r="Q597" s="128"/>
      <c r="R597" s="129">
        <f>SUM(R598:R645)</f>
        <v>6.0902999999999992E-2</v>
      </c>
      <c r="S597" s="128"/>
      <c r="T597" s="130">
        <f>SUM(T598:T645)</f>
        <v>0</v>
      </c>
      <c r="AR597" s="123" t="s">
        <v>145</v>
      </c>
      <c r="AT597" s="131" t="s">
        <v>72</v>
      </c>
      <c r="AU597" s="131" t="s">
        <v>81</v>
      </c>
      <c r="AY597" s="123" t="s">
        <v>123</v>
      </c>
      <c r="BK597" s="132">
        <f>SUM(BK598:BK645)</f>
        <v>0</v>
      </c>
    </row>
    <row r="598" spans="1:65" s="2" customFormat="1" ht="24.2" customHeight="1">
      <c r="A598" s="34"/>
      <c r="B598" s="135"/>
      <c r="C598" s="136" t="s">
        <v>835</v>
      </c>
      <c r="D598" s="136" t="s">
        <v>125</v>
      </c>
      <c r="E598" s="137" t="s">
        <v>836</v>
      </c>
      <c r="F598" s="138" t="s">
        <v>837</v>
      </c>
      <c r="G598" s="139" t="s">
        <v>289</v>
      </c>
      <c r="H598" s="140">
        <v>67</v>
      </c>
      <c r="I598" s="141"/>
      <c r="J598" s="142">
        <f>ROUND(I598*H598,2)</f>
        <v>0</v>
      </c>
      <c r="K598" s="138" t="s">
        <v>129</v>
      </c>
      <c r="L598" s="35"/>
      <c r="M598" s="143" t="s">
        <v>3</v>
      </c>
      <c r="N598" s="144" t="s">
        <v>44</v>
      </c>
      <c r="O598" s="55"/>
      <c r="P598" s="145">
        <f>O598*H598</f>
        <v>0</v>
      </c>
      <c r="Q598" s="145">
        <v>0</v>
      </c>
      <c r="R598" s="145">
        <f>Q598*H598</f>
        <v>0</v>
      </c>
      <c r="S598" s="145">
        <v>0</v>
      </c>
      <c r="T598" s="146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47" t="s">
        <v>541</v>
      </c>
      <c r="AT598" s="147" t="s">
        <v>125</v>
      </c>
      <c r="AU598" s="147" t="s">
        <v>83</v>
      </c>
      <c r="AY598" s="19" t="s">
        <v>123</v>
      </c>
      <c r="BE598" s="148">
        <f>IF(N598="základní",J598,0)</f>
        <v>0</v>
      </c>
      <c r="BF598" s="148">
        <f>IF(N598="snížená",J598,0)</f>
        <v>0</v>
      </c>
      <c r="BG598" s="148">
        <f>IF(N598="zákl. přenesená",J598,0)</f>
        <v>0</v>
      </c>
      <c r="BH598" s="148">
        <f>IF(N598="sníž. přenesená",J598,0)</f>
        <v>0</v>
      </c>
      <c r="BI598" s="148">
        <f>IF(N598="nulová",J598,0)</f>
        <v>0</v>
      </c>
      <c r="BJ598" s="19" t="s">
        <v>81</v>
      </c>
      <c r="BK598" s="148">
        <f>ROUND(I598*H598,2)</f>
        <v>0</v>
      </c>
      <c r="BL598" s="19" t="s">
        <v>541</v>
      </c>
      <c r="BM598" s="147" t="s">
        <v>838</v>
      </c>
    </row>
    <row r="599" spans="1:65" s="2" customFormat="1" ht="39">
      <c r="A599" s="34"/>
      <c r="B599" s="35"/>
      <c r="C599" s="34"/>
      <c r="D599" s="149" t="s">
        <v>132</v>
      </c>
      <c r="E599" s="34"/>
      <c r="F599" s="150" t="s">
        <v>839</v>
      </c>
      <c r="G599" s="34"/>
      <c r="H599" s="34"/>
      <c r="I599" s="151"/>
      <c r="J599" s="34"/>
      <c r="K599" s="34"/>
      <c r="L599" s="35"/>
      <c r="M599" s="152"/>
      <c r="N599" s="153"/>
      <c r="O599" s="55"/>
      <c r="P599" s="55"/>
      <c r="Q599" s="55"/>
      <c r="R599" s="55"/>
      <c r="S599" s="55"/>
      <c r="T599" s="56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T599" s="19" t="s">
        <v>132</v>
      </c>
      <c r="AU599" s="19" t="s">
        <v>83</v>
      </c>
    </row>
    <row r="600" spans="1:65" s="2" customFormat="1" ht="11.25">
      <c r="A600" s="34"/>
      <c r="B600" s="35"/>
      <c r="C600" s="34"/>
      <c r="D600" s="154" t="s">
        <v>134</v>
      </c>
      <c r="E600" s="34"/>
      <c r="F600" s="155" t="s">
        <v>840</v>
      </c>
      <c r="G600" s="34"/>
      <c r="H600" s="34"/>
      <c r="I600" s="151"/>
      <c r="J600" s="34"/>
      <c r="K600" s="34"/>
      <c r="L600" s="35"/>
      <c r="M600" s="152"/>
      <c r="N600" s="153"/>
      <c r="O600" s="55"/>
      <c r="P600" s="55"/>
      <c r="Q600" s="55"/>
      <c r="R600" s="55"/>
      <c r="S600" s="55"/>
      <c r="T600" s="56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9" t="s">
        <v>134</v>
      </c>
      <c r="AU600" s="19" t="s">
        <v>83</v>
      </c>
    </row>
    <row r="601" spans="1:65" s="13" customFormat="1" ht="11.25">
      <c r="B601" s="156"/>
      <c r="D601" s="149" t="s">
        <v>136</v>
      </c>
      <c r="E601" s="157" t="s">
        <v>3</v>
      </c>
      <c r="F601" s="158" t="s">
        <v>560</v>
      </c>
      <c r="H601" s="159">
        <v>67</v>
      </c>
      <c r="I601" s="160"/>
      <c r="L601" s="156"/>
      <c r="M601" s="161"/>
      <c r="N601" s="162"/>
      <c r="O601" s="162"/>
      <c r="P601" s="162"/>
      <c r="Q601" s="162"/>
      <c r="R601" s="162"/>
      <c r="S601" s="162"/>
      <c r="T601" s="163"/>
      <c r="AT601" s="157" t="s">
        <v>136</v>
      </c>
      <c r="AU601" s="157" t="s">
        <v>83</v>
      </c>
      <c r="AV601" s="13" t="s">
        <v>83</v>
      </c>
      <c r="AW601" s="13" t="s">
        <v>35</v>
      </c>
      <c r="AX601" s="13" t="s">
        <v>73</v>
      </c>
      <c r="AY601" s="157" t="s">
        <v>123</v>
      </c>
    </row>
    <row r="602" spans="1:65" s="14" customFormat="1" ht="11.25">
      <c r="B602" s="164"/>
      <c r="D602" s="149" t="s">
        <v>136</v>
      </c>
      <c r="E602" s="165" t="s">
        <v>3</v>
      </c>
      <c r="F602" s="166" t="s">
        <v>144</v>
      </c>
      <c r="H602" s="167">
        <v>67</v>
      </c>
      <c r="I602" s="168"/>
      <c r="L602" s="164"/>
      <c r="M602" s="169"/>
      <c r="N602" s="170"/>
      <c r="O602" s="170"/>
      <c r="P602" s="170"/>
      <c r="Q602" s="170"/>
      <c r="R602" s="170"/>
      <c r="S602" s="170"/>
      <c r="T602" s="171"/>
      <c r="AT602" s="165" t="s">
        <v>136</v>
      </c>
      <c r="AU602" s="165" t="s">
        <v>83</v>
      </c>
      <c r="AV602" s="14" t="s">
        <v>130</v>
      </c>
      <c r="AW602" s="14" t="s">
        <v>35</v>
      </c>
      <c r="AX602" s="14" t="s">
        <v>81</v>
      </c>
      <c r="AY602" s="165" t="s">
        <v>123</v>
      </c>
    </row>
    <row r="603" spans="1:65" s="2" customFormat="1" ht="37.9" customHeight="1">
      <c r="A603" s="34"/>
      <c r="B603" s="135"/>
      <c r="C603" s="136" t="s">
        <v>841</v>
      </c>
      <c r="D603" s="136" t="s">
        <v>125</v>
      </c>
      <c r="E603" s="137" t="s">
        <v>842</v>
      </c>
      <c r="F603" s="138" t="s">
        <v>843</v>
      </c>
      <c r="G603" s="139" t="s">
        <v>128</v>
      </c>
      <c r="H603" s="140">
        <v>2.2999999999999998</v>
      </c>
      <c r="I603" s="141"/>
      <c r="J603" s="142">
        <f>ROUND(I603*H603,2)</f>
        <v>0</v>
      </c>
      <c r="K603" s="138" t="s">
        <v>129</v>
      </c>
      <c r="L603" s="35"/>
      <c r="M603" s="143" t="s">
        <v>3</v>
      </c>
      <c r="N603" s="144" t="s">
        <v>44</v>
      </c>
      <c r="O603" s="55"/>
      <c r="P603" s="145">
        <f>O603*H603</f>
        <v>0</v>
      </c>
      <c r="Q603" s="145">
        <v>0</v>
      </c>
      <c r="R603" s="145">
        <f>Q603*H603</f>
        <v>0</v>
      </c>
      <c r="S603" s="145">
        <v>0</v>
      </c>
      <c r="T603" s="146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47" t="s">
        <v>541</v>
      </c>
      <c r="AT603" s="147" t="s">
        <v>125</v>
      </c>
      <c r="AU603" s="147" t="s">
        <v>83</v>
      </c>
      <c r="AY603" s="19" t="s">
        <v>123</v>
      </c>
      <c r="BE603" s="148">
        <f>IF(N603="základní",J603,0)</f>
        <v>0</v>
      </c>
      <c r="BF603" s="148">
        <f>IF(N603="snížená",J603,0)</f>
        <v>0</v>
      </c>
      <c r="BG603" s="148">
        <f>IF(N603="zákl. přenesená",J603,0)</f>
        <v>0</v>
      </c>
      <c r="BH603" s="148">
        <f>IF(N603="sníž. přenesená",J603,0)</f>
        <v>0</v>
      </c>
      <c r="BI603" s="148">
        <f>IF(N603="nulová",J603,0)</f>
        <v>0</v>
      </c>
      <c r="BJ603" s="19" t="s">
        <v>81</v>
      </c>
      <c r="BK603" s="148">
        <f>ROUND(I603*H603,2)</f>
        <v>0</v>
      </c>
      <c r="BL603" s="19" t="s">
        <v>541</v>
      </c>
      <c r="BM603" s="147" t="s">
        <v>844</v>
      </c>
    </row>
    <row r="604" spans="1:65" s="2" customFormat="1" ht="29.25">
      <c r="A604" s="34"/>
      <c r="B604" s="35"/>
      <c r="C604" s="34"/>
      <c r="D604" s="149" t="s">
        <v>132</v>
      </c>
      <c r="E604" s="34"/>
      <c r="F604" s="150" t="s">
        <v>845</v>
      </c>
      <c r="G604" s="34"/>
      <c r="H604" s="34"/>
      <c r="I604" s="151"/>
      <c r="J604" s="34"/>
      <c r="K604" s="34"/>
      <c r="L604" s="35"/>
      <c r="M604" s="152"/>
      <c r="N604" s="153"/>
      <c r="O604" s="55"/>
      <c r="P604" s="55"/>
      <c r="Q604" s="55"/>
      <c r="R604" s="55"/>
      <c r="S604" s="55"/>
      <c r="T604" s="56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9" t="s">
        <v>132</v>
      </c>
      <c r="AU604" s="19" t="s">
        <v>83</v>
      </c>
    </row>
    <row r="605" spans="1:65" s="2" customFormat="1" ht="11.25">
      <c r="A605" s="34"/>
      <c r="B605" s="35"/>
      <c r="C605" s="34"/>
      <c r="D605" s="154" t="s">
        <v>134</v>
      </c>
      <c r="E605" s="34"/>
      <c r="F605" s="155" t="s">
        <v>846</v>
      </c>
      <c r="G605" s="34"/>
      <c r="H605" s="34"/>
      <c r="I605" s="151"/>
      <c r="J605" s="34"/>
      <c r="K605" s="34"/>
      <c r="L605" s="35"/>
      <c r="M605" s="152"/>
      <c r="N605" s="153"/>
      <c r="O605" s="55"/>
      <c r="P605" s="55"/>
      <c r="Q605" s="55"/>
      <c r="R605" s="55"/>
      <c r="S605" s="55"/>
      <c r="T605" s="56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9" t="s">
        <v>134</v>
      </c>
      <c r="AU605" s="19" t="s">
        <v>83</v>
      </c>
    </row>
    <row r="606" spans="1:65" s="13" customFormat="1" ht="11.25">
      <c r="B606" s="156"/>
      <c r="D606" s="149" t="s">
        <v>136</v>
      </c>
      <c r="E606" s="157" t="s">
        <v>3</v>
      </c>
      <c r="F606" s="158" t="s">
        <v>847</v>
      </c>
      <c r="H606" s="159">
        <v>2.2999999999999998</v>
      </c>
      <c r="I606" s="160"/>
      <c r="L606" s="156"/>
      <c r="M606" s="161"/>
      <c r="N606" s="162"/>
      <c r="O606" s="162"/>
      <c r="P606" s="162"/>
      <c r="Q606" s="162"/>
      <c r="R606" s="162"/>
      <c r="S606" s="162"/>
      <c r="T606" s="163"/>
      <c r="AT606" s="157" t="s">
        <v>136</v>
      </c>
      <c r="AU606" s="157" t="s">
        <v>83</v>
      </c>
      <c r="AV606" s="13" t="s">
        <v>83</v>
      </c>
      <c r="AW606" s="13" t="s">
        <v>35</v>
      </c>
      <c r="AX606" s="13" t="s">
        <v>73</v>
      </c>
      <c r="AY606" s="157" t="s">
        <v>123</v>
      </c>
    </row>
    <row r="607" spans="1:65" s="14" customFormat="1" ht="11.25">
      <c r="B607" s="164"/>
      <c r="D607" s="149" t="s">
        <v>136</v>
      </c>
      <c r="E607" s="165" t="s">
        <v>3</v>
      </c>
      <c r="F607" s="166" t="s">
        <v>144</v>
      </c>
      <c r="H607" s="167">
        <v>2.2999999999999998</v>
      </c>
      <c r="I607" s="168"/>
      <c r="L607" s="164"/>
      <c r="M607" s="169"/>
      <c r="N607" s="170"/>
      <c r="O607" s="170"/>
      <c r="P607" s="170"/>
      <c r="Q607" s="170"/>
      <c r="R607" s="170"/>
      <c r="S607" s="170"/>
      <c r="T607" s="171"/>
      <c r="AT607" s="165" t="s">
        <v>136</v>
      </c>
      <c r="AU607" s="165" t="s">
        <v>83</v>
      </c>
      <c r="AV607" s="14" t="s">
        <v>130</v>
      </c>
      <c r="AW607" s="14" t="s">
        <v>35</v>
      </c>
      <c r="AX607" s="14" t="s">
        <v>81</v>
      </c>
      <c r="AY607" s="165" t="s">
        <v>123</v>
      </c>
    </row>
    <row r="608" spans="1:65" s="2" customFormat="1" ht="37.9" customHeight="1">
      <c r="A608" s="34"/>
      <c r="B608" s="135"/>
      <c r="C608" s="136" t="s">
        <v>848</v>
      </c>
      <c r="D608" s="136" t="s">
        <v>125</v>
      </c>
      <c r="E608" s="137" t="s">
        <v>849</v>
      </c>
      <c r="F608" s="138" t="s">
        <v>850</v>
      </c>
      <c r="G608" s="139" t="s">
        <v>128</v>
      </c>
      <c r="H608" s="140">
        <v>20.7</v>
      </c>
      <c r="I608" s="141"/>
      <c r="J608" s="142">
        <f>ROUND(I608*H608,2)</f>
        <v>0</v>
      </c>
      <c r="K608" s="138" t="s">
        <v>129</v>
      </c>
      <c r="L608" s="35"/>
      <c r="M608" s="143" t="s">
        <v>3</v>
      </c>
      <c r="N608" s="144" t="s">
        <v>44</v>
      </c>
      <c r="O608" s="55"/>
      <c r="P608" s="145">
        <f>O608*H608</f>
        <v>0</v>
      </c>
      <c r="Q608" s="145">
        <v>0</v>
      </c>
      <c r="R608" s="145">
        <f>Q608*H608</f>
        <v>0</v>
      </c>
      <c r="S608" s="145">
        <v>0</v>
      </c>
      <c r="T608" s="146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47" t="s">
        <v>541</v>
      </c>
      <c r="AT608" s="147" t="s">
        <v>125</v>
      </c>
      <c r="AU608" s="147" t="s">
        <v>83</v>
      </c>
      <c r="AY608" s="19" t="s">
        <v>123</v>
      </c>
      <c r="BE608" s="148">
        <f>IF(N608="základní",J608,0)</f>
        <v>0</v>
      </c>
      <c r="BF608" s="148">
        <f>IF(N608="snížená",J608,0)</f>
        <v>0</v>
      </c>
      <c r="BG608" s="148">
        <f>IF(N608="zákl. přenesená",J608,0)</f>
        <v>0</v>
      </c>
      <c r="BH608" s="148">
        <f>IF(N608="sníž. přenesená",J608,0)</f>
        <v>0</v>
      </c>
      <c r="BI608" s="148">
        <f>IF(N608="nulová",J608,0)</f>
        <v>0</v>
      </c>
      <c r="BJ608" s="19" t="s">
        <v>81</v>
      </c>
      <c r="BK608" s="148">
        <f>ROUND(I608*H608,2)</f>
        <v>0</v>
      </c>
      <c r="BL608" s="19" t="s">
        <v>541</v>
      </c>
      <c r="BM608" s="147" t="s">
        <v>851</v>
      </c>
    </row>
    <row r="609" spans="1:65" s="2" customFormat="1" ht="39">
      <c r="A609" s="34"/>
      <c r="B609" s="35"/>
      <c r="C609" s="34"/>
      <c r="D609" s="149" t="s">
        <v>132</v>
      </c>
      <c r="E609" s="34"/>
      <c r="F609" s="150" t="s">
        <v>852</v>
      </c>
      <c r="G609" s="34"/>
      <c r="H609" s="34"/>
      <c r="I609" s="151"/>
      <c r="J609" s="34"/>
      <c r="K609" s="34"/>
      <c r="L609" s="35"/>
      <c r="M609" s="152"/>
      <c r="N609" s="153"/>
      <c r="O609" s="55"/>
      <c r="P609" s="55"/>
      <c r="Q609" s="55"/>
      <c r="R609" s="55"/>
      <c r="S609" s="55"/>
      <c r="T609" s="56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9" t="s">
        <v>132</v>
      </c>
      <c r="AU609" s="19" t="s">
        <v>83</v>
      </c>
    </row>
    <row r="610" spans="1:65" s="2" customFormat="1" ht="11.25">
      <c r="A610" s="34"/>
      <c r="B610" s="35"/>
      <c r="C610" s="34"/>
      <c r="D610" s="154" t="s">
        <v>134</v>
      </c>
      <c r="E610" s="34"/>
      <c r="F610" s="155" t="s">
        <v>853</v>
      </c>
      <c r="G610" s="34"/>
      <c r="H610" s="34"/>
      <c r="I610" s="151"/>
      <c r="J610" s="34"/>
      <c r="K610" s="34"/>
      <c r="L610" s="35"/>
      <c r="M610" s="152"/>
      <c r="N610" s="153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9" t="s">
        <v>134</v>
      </c>
      <c r="AU610" s="19" t="s">
        <v>83</v>
      </c>
    </row>
    <row r="611" spans="1:65" s="13" customFormat="1" ht="11.25">
      <c r="B611" s="156"/>
      <c r="D611" s="149" t="s">
        <v>136</v>
      </c>
      <c r="E611" s="157" t="s">
        <v>3</v>
      </c>
      <c r="F611" s="158" t="s">
        <v>854</v>
      </c>
      <c r="H611" s="159">
        <v>20.7</v>
      </c>
      <c r="I611" s="160"/>
      <c r="L611" s="156"/>
      <c r="M611" s="161"/>
      <c r="N611" s="162"/>
      <c r="O611" s="162"/>
      <c r="P611" s="162"/>
      <c r="Q611" s="162"/>
      <c r="R611" s="162"/>
      <c r="S611" s="162"/>
      <c r="T611" s="163"/>
      <c r="AT611" s="157" t="s">
        <v>136</v>
      </c>
      <c r="AU611" s="157" t="s">
        <v>83</v>
      </c>
      <c r="AV611" s="13" t="s">
        <v>83</v>
      </c>
      <c r="AW611" s="13" t="s">
        <v>35</v>
      </c>
      <c r="AX611" s="13" t="s">
        <v>73</v>
      </c>
      <c r="AY611" s="157" t="s">
        <v>123</v>
      </c>
    </row>
    <row r="612" spans="1:65" s="14" customFormat="1" ht="11.25">
      <c r="B612" s="164"/>
      <c r="D612" s="149" t="s">
        <v>136</v>
      </c>
      <c r="E612" s="165" t="s">
        <v>3</v>
      </c>
      <c r="F612" s="166" t="s">
        <v>144</v>
      </c>
      <c r="H612" s="167">
        <v>20.7</v>
      </c>
      <c r="I612" s="168"/>
      <c r="L612" s="164"/>
      <c r="M612" s="169"/>
      <c r="N612" s="170"/>
      <c r="O612" s="170"/>
      <c r="P612" s="170"/>
      <c r="Q612" s="170"/>
      <c r="R612" s="170"/>
      <c r="S612" s="170"/>
      <c r="T612" s="171"/>
      <c r="AT612" s="165" t="s">
        <v>136</v>
      </c>
      <c r="AU612" s="165" t="s">
        <v>83</v>
      </c>
      <c r="AV612" s="14" t="s">
        <v>130</v>
      </c>
      <c r="AW612" s="14" t="s">
        <v>35</v>
      </c>
      <c r="AX612" s="14" t="s">
        <v>81</v>
      </c>
      <c r="AY612" s="165" t="s">
        <v>123</v>
      </c>
    </row>
    <row r="613" spans="1:65" s="2" customFormat="1" ht="24.2" customHeight="1">
      <c r="A613" s="34"/>
      <c r="B613" s="135"/>
      <c r="C613" s="136" t="s">
        <v>855</v>
      </c>
      <c r="D613" s="136" t="s">
        <v>125</v>
      </c>
      <c r="E613" s="137" t="s">
        <v>856</v>
      </c>
      <c r="F613" s="138" t="s">
        <v>857</v>
      </c>
      <c r="G613" s="139" t="s">
        <v>178</v>
      </c>
      <c r="H613" s="140">
        <v>4.1399999999999997</v>
      </c>
      <c r="I613" s="141"/>
      <c r="J613" s="142">
        <f>ROUND(I613*H613,2)</f>
        <v>0</v>
      </c>
      <c r="K613" s="138" t="s">
        <v>129</v>
      </c>
      <c r="L613" s="35"/>
      <c r="M613" s="143" t="s">
        <v>3</v>
      </c>
      <c r="N613" s="144" t="s">
        <v>44</v>
      </c>
      <c r="O613" s="55"/>
      <c r="P613" s="145">
        <f>O613*H613</f>
        <v>0</v>
      </c>
      <c r="Q613" s="145">
        <v>0</v>
      </c>
      <c r="R613" s="145">
        <f>Q613*H613</f>
        <v>0</v>
      </c>
      <c r="S613" s="145">
        <v>0</v>
      </c>
      <c r="T613" s="146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47" t="s">
        <v>541</v>
      </c>
      <c r="AT613" s="147" t="s">
        <v>125</v>
      </c>
      <c r="AU613" s="147" t="s">
        <v>83</v>
      </c>
      <c r="AY613" s="19" t="s">
        <v>123</v>
      </c>
      <c r="BE613" s="148">
        <f>IF(N613="základní",J613,0)</f>
        <v>0</v>
      </c>
      <c r="BF613" s="148">
        <f>IF(N613="snížená",J613,0)</f>
        <v>0</v>
      </c>
      <c r="BG613" s="148">
        <f>IF(N613="zákl. přenesená",J613,0)</f>
        <v>0</v>
      </c>
      <c r="BH613" s="148">
        <f>IF(N613="sníž. přenesená",J613,0)</f>
        <v>0</v>
      </c>
      <c r="BI613" s="148">
        <f>IF(N613="nulová",J613,0)</f>
        <v>0</v>
      </c>
      <c r="BJ613" s="19" t="s">
        <v>81</v>
      </c>
      <c r="BK613" s="148">
        <f>ROUND(I613*H613,2)</f>
        <v>0</v>
      </c>
      <c r="BL613" s="19" t="s">
        <v>541</v>
      </c>
      <c r="BM613" s="147" t="s">
        <v>858</v>
      </c>
    </row>
    <row r="614" spans="1:65" s="2" customFormat="1" ht="19.5">
      <c r="A614" s="34"/>
      <c r="B614" s="35"/>
      <c r="C614" s="34"/>
      <c r="D614" s="149" t="s">
        <v>132</v>
      </c>
      <c r="E614" s="34"/>
      <c r="F614" s="150" t="s">
        <v>859</v>
      </c>
      <c r="G614" s="34"/>
      <c r="H614" s="34"/>
      <c r="I614" s="151"/>
      <c r="J614" s="34"/>
      <c r="K614" s="34"/>
      <c r="L614" s="35"/>
      <c r="M614" s="152"/>
      <c r="N614" s="153"/>
      <c r="O614" s="55"/>
      <c r="P614" s="55"/>
      <c r="Q614" s="55"/>
      <c r="R614" s="55"/>
      <c r="S614" s="55"/>
      <c r="T614" s="56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9" t="s">
        <v>132</v>
      </c>
      <c r="AU614" s="19" t="s">
        <v>83</v>
      </c>
    </row>
    <row r="615" spans="1:65" s="2" customFormat="1" ht="11.25">
      <c r="A615" s="34"/>
      <c r="B615" s="35"/>
      <c r="C615" s="34"/>
      <c r="D615" s="154" t="s">
        <v>134</v>
      </c>
      <c r="E615" s="34"/>
      <c r="F615" s="155" t="s">
        <v>860</v>
      </c>
      <c r="G615" s="34"/>
      <c r="H615" s="34"/>
      <c r="I615" s="151"/>
      <c r="J615" s="34"/>
      <c r="K615" s="34"/>
      <c r="L615" s="35"/>
      <c r="M615" s="152"/>
      <c r="N615" s="153"/>
      <c r="O615" s="55"/>
      <c r="P615" s="55"/>
      <c r="Q615" s="55"/>
      <c r="R615" s="55"/>
      <c r="S615" s="55"/>
      <c r="T615" s="56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9" t="s">
        <v>134</v>
      </c>
      <c r="AU615" s="19" t="s">
        <v>83</v>
      </c>
    </row>
    <row r="616" spans="1:65" s="13" customFormat="1" ht="11.25">
      <c r="B616" s="156"/>
      <c r="D616" s="149" t="s">
        <v>136</v>
      </c>
      <c r="E616" s="157" t="s">
        <v>3</v>
      </c>
      <c r="F616" s="158" t="s">
        <v>847</v>
      </c>
      <c r="H616" s="159">
        <v>2.2999999999999998</v>
      </c>
      <c r="I616" s="160"/>
      <c r="L616" s="156"/>
      <c r="M616" s="161"/>
      <c r="N616" s="162"/>
      <c r="O616" s="162"/>
      <c r="P616" s="162"/>
      <c r="Q616" s="162"/>
      <c r="R616" s="162"/>
      <c r="S616" s="162"/>
      <c r="T616" s="163"/>
      <c r="AT616" s="157" t="s">
        <v>136</v>
      </c>
      <c r="AU616" s="157" t="s">
        <v>83</v>
      </c>
      <c r="AV616" s="13" t="s">
        <v>83</v>
      </c>
      <c r="AW616" s="13" t="s">
        <v>35</v>
      </c>
      <c r="AX616" s="13" t="s">
        <v>73</v>
      </c>
      <c r="AY616" s="157" t="s">
        <v>123</v>
      </c>
    </row>
    <row r="617" spans="1:65" s="14" customFormat="1" ht="11.25">
      <c r="B617" s="164"/>
      <c r="D617" s="149" t="s">
        <v>136</v>
      </c>
      <c r="E617" s="165" t="s">
        <v>3</v>
      </c>
      <c r="F617" s="166" t="s">
        <v>144</v>
      </c>
      <c r="H617" s="167">
        <v>2.2999999999999998</v>
      </c>
      <c r="I617" s="168"/>
      <c r="L617" s="164"/>
      <c r="M617" s="169"/>
      <c r="N617" s="170"/>
      <c r="O617" s="170"/>
      <c r="P617" s="170"/>
      <c r="Q617" s="170"/>
      <c r="R617" s="170"/>
      <c r="S617" s="170"/>
      <c r="T617" s="171"/>
      <c r="AT617" s="165" t="s">
        <v>136</v>
      </c>
      <c r="AU617" s="165" t="s">
        <v>83</v>
      </c>
      <c r="AV617" s="14" t="s">
        <v>130</v>
      </c>
      <c r="AW617" s="14" t="s">
        <v>35</v>
      </c>
      <c r="AX617" s="14" t="s">
        <v>81</v>
      </c>
      <c r="AY617" s="165" t="s">
        <v>123</v>
      </c>
    </row>
    <row r="618" spans="1:65" s="13" customFormat="1" ht="11.25">
      <c r="B618" s="156"/>
      <c r="D618" s="149" t="s">
        <v>136</v>
      </c>
      <c r="F618" s="158" t="s">
        <v>861</v>
      </c>
      <c r="H618" s="159">
        <v>4.1399999999999997</v>
      </c>
      <c r="I618" s="160"/>
      <c r="L618" s="156"/>
      <c r="M618" s="161"/>
      <c r="N618" s="162"/>
      <c r="O618" s="162"/>
      <c r="P618" s="162"/>
      <c r="Q618" s="162"/>
      <c r="R618" s="162"/>
      <c r="S618" s="162"/>
      <c r="T618" s="163"/>
      <c r="AT618" s="157" t="s">
        <v>136</v>
      </c>
      <c r="AU618" s="157" t="s">
        <v>83</v>
      </c>
      <c r="AV618" s="13" t="s">
        <v>83</v>
      </c>
      <c r="AW618" s="13" t="s">
        <v>4</v>
      </c>
      <c r="AX618" s="13" t="s">
        <v>81</v>
      </c>
      <c r="AY618" s="157" t="s">
        <v>123</v>
      </c>
    </row>
    <row r="619" spans="1:65" s="2" customFormat="1" ht="24.2" customHeight="1">
      <c r="A619" s="34"/>
      <c r="B619" s="135"/>
      <c r="C619" s="136" t="s">
        <v>862</v>
      </c>
      <c r="D619" s="136" t="s">
        <v>125</v>
      </c>
      <c r="E619" s="137" t="s">
        <v>863</v>
      </c>
      <c r="F619" s="138" t="s">
        <v>864</v>
      </c>
      <c r="G619" s="139" t="s">
        <v>289</v>
      </c>
      <c r="H619" s="140">
        <v>67</v>
      </c>
      <c r="I619" s="141"/>
      <c r="J619" s="142">
        <f>ROUND(I619*H619,2)</f>
        <v>0</v>
      </c>
      <c r="K619" s="138" t="s">
        <v>129</v>
      </c>
      <c r="L619" s="35"/>
      <c r="M619" s="143" t="s">
        <v>3</v>
      </c>
      <c r="N619" s="144" t="s">
        <v>44</v>
      </c>
      <c r="O619" s="55"/>
      <c r="P619" s="145">
        <f>O619*H619</f>
        <v>0</v>
      </c>
      <c r="Q619" s="145">
        <v>0</v>
      </c>
      <c r="R619" s="145">
        <f>Q619*H619</f>
        <v>0</v>
      </c>
      <c r="S619" s="145">
        <v>0</v>
      </c>
      <c r="T619" s="14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47" t="s">
        <v>541</v>
      </c>
      <c r="AT619" s="147" t="s">
        <v>125</v>
      </c>
      <c r="AU619" s="147" t="s">
        <v>83</v>
      </c>
      <c r="AY619" s="19" t="s">
        <v>123</v>
      </c>
      <c r="BE619" s="148">
        <f>IF(N619="základní",J619,0)</f>
        <v>0</v>
      </c>
      <c r="BF619" s="148">
        <f>IF(N619="snížená",J619,0)</f>
        <v>0</v>
      </c>
      <c r="BG619" s="148">
        <f>IF(N619="zákl. přenesená",J619,0)</f>
        <v>0</v>
      </c>
      <c r="BH619" s="148">
        <f>IF(N619="sníž. přenesená",J619,0)</f>
        <v>0</v>
      </c>
      <c r="BI619" s="148">
        <f>IF(N619="nulová",J619,0)</f>
        <v>0</v>
      </c>
      <c r="BJ619" s="19" t="s">
        <v>81</v>
      </c>
      <c r="BK619" s="148">
        <f>ROUND(I619*H619,2)</f>
        <v>0</v>
      </c>
      <c r="BL619" s="19" t="s">
        <v>541</v>
      </c>
      <c r="BM619" s="147" t="s">
        <v>865</v>
      </c>
    </row>
    <row r="620" spans="1:65" s="2" customFormat="1" ht="39">
      <c r="A620" s="34"/>
      <c r="B620" s="35"/>
      <c r="C620" s="34"/>
      <c r="D620" s="149" t="s">
        <v>132</v>
      </c>
      <c r="E620" s="34"/>
      <c r="F620" s="150" t="s">
        <v>866</v>
      </c>
      <c r="G620" s="34"/>
      <c r="H620" s="34"/>
      <c r="I620" s="151"/>
      <c r="J620" s="34"/>
      <c r="K620" s="34"/>
      <c r="L620" s="35"/>
      <c r="M620" s="152"/>
      <c r="N620" s="153"/>
      <c r="O620" s="55"/>
      <c r="P620" s="55"/>
      <c r="Q620" s="55"/>
      <c r="R620" s="55"/>
      <c r="S620" s="55"/>
      <c r="T620" s="56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9" t="s">
        <v>132</v>
      </c>
      <c r="AU620" s="19" t="s">
        <v>83</v>
      </c>
    </row>
    <row r="621" spans="1:65" s="2" customFormat="1" ht="11.25">
      <c r="A621" s="34"/>
      <c r="B621" s="35"/>
      <c r="C621" s="34"/>
      <c r="D621" s="154" t="s">
        <v>134</v>
      </c>
      <c r="E621" s="34"/>
      <c r="F621" s="155" t="s">
        <v>867</v>
      </c>
      <c r="G621" s="34"/>
      <c r="H621" s="34"/>
      <c r="I621" s="151"/>
      <c r="J621" s="34"/>
      <c r="K621" s="34"/>
      <c r="L621" s="35"/>
      <c r="M621" s="152"/>
      <c r="N621" s="153"/>
      <c r="O621" s="55"/>
      <c r="P621" s="55"/>
      <c r="Q621" s="55"/>
      <c r="R621" s="55"/>
      <c r="S621" s="55"/>
      <c r="T621" s="56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9" t="s">
        <v>134</v>
      </c>
      <c r="AU621" s="19" t="s">
        <v>83</v>
      </c>
    </row>
    <row r="622" spans="1:65" s="13" customFormat="1" ht="11.25">
      <c r="B622" s="156"/>
      <c r="D622" s="149" t="s">
        <v>136</v>
      </c>
      <c r="E622" s="157" t="s">
        <v>3</v>
      </c>
      <c r="F622" s="158" t="s">
        <v>560</v>
      </c>
      <c r="H622" s="159">
        <v>67</v>
      </c>
      <c r="I622" s="160"/>
      <c r="L622" s="156"/>
      <c r="M622" s="161"/>
      <c r="N622" s="162"/>
      <c r="O622" s="162"/>
      <c r="P622" s="162"/>
      <c r="Q622" s="162"/>
      <c r="R622" s="162"/>
      <c r="S622" s="162"/>
      <c r="T622" s="163"/>
      <c r="AT622" s="157" t="s">
        <v>136</v>
      </c>
      <c r="AU622" s="157" t="s">
        <v>83</v>
      </c>
      <c r="AV622" s="13" t="s">
        <v>83</v>
      </c>
      <c r="AW622" s="13" t="s">
        <v>35</v>
      </c>
      <c r="AX622" s="13" t="s">
        <v>81</v>
      </c>
      <c r="AY622" s="157" t="s">
        <v>123</v>
      </c>
    </row>
    <row r="623" spans="1:65" s="2" customFormat="1" ht="24.2" customHeight="1">
      <c r="A623" s="34"/>
      <c r="B623" s="135"/>
      <c r="C623" s="136" t="s">
        <v>868</v>
      </c>
      <c r="D623" s="136" t="s">
        <v>125</v>
      </c>
      <c r="E623" s="137" t="s">
        <v>869</v>
      </c>
      <c r="F623" s="138" t="s">
        <v>870</v>
      </c>
      <c r="G623" s="139" t="s">
        <v>289</v>
      </c>
      <c r="H623" s="140">
        <v>67</v>
      </c>
      <c r="I623" s="141"/>
      <c r="J623" s="142">
        <f>ROUND(I623*H623,2)</f>
        <v>0</v>
      </c>
      <c r="K623" s="138" t="s">
        <v>129</v>
      </c>
      <c r="L623" s="35"/>
      <c r="M623" s="143" t="s">
        <v>3</v>
      </c>
      <c r="N623" s="144" t="s">
        <v>44</v>
      </c>
      <c r="O623" s="55"/>
      <c r="P623" s="145">
        <f>O623*H623</f>
        <v>0</v>
      </c>
      <c r="Q623" s="145">
        <v>0</v>
      </c>
      <c r="R623" s="145">
        <f>Q623*H623</f>
        <v>0</v>
      </c>
      <c r="S623" s="145">
        <v>0</v>
      </c>
      <c r="T623" s="146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47" t="s">
        <v>541</v>
      </c>
      <c r="AT623" s="147" t="s">
        <v>125</v>
      </c>
      <c r="AU623" s="147" t="s">
        <v>83</v>
      </c>
      <c r="AY623" s="19" t="s">
        <v>123</v>
      </c>
      <c r="BE623" s="148">
        <f>IF(N623="základní",J623,0)</f>
        <v>0</v>
      </c>
      <c r="BF623" s="148">
        <f>IF(N623="snížená",J623,0)</f>
        <v>0</v>
      </c>
      <c r="BG623" s="148">
        <f>IF(N623="zákl. přenesená",J623,0)</f>
        <v>0</v>
      </c>
      <c r="BH623" s="148">
        <f>IF(N623="sníž. přenesená",J623,0)</f>
        <v>0</v>
      </c>
      <c r="BI623" s="148">
        <f>IF(N623="nulová",J623,0)</f>
        <v>0</v>
      </c>
      <c r="BJ623" s="19" t="s">
        <v>81</v>
      </c>
      <c r="BK623" s="148">
        <f>ROUND(I623*H623,2)</f>
        <v>0</v>
      </c>
      <c r="BL623" s="19" t="s">
        <v>541</v>
      </c>
      <c r="BM623" s="147" t="s">
        <v>871</v>
      </c>
    </row>
    <row r="624" spans="1:65" s="2" customFormat="1" ht="19.5">
      <c r="A624" s="34"/>
      <c r="B624" s="35"/>
      <c r="C624" s="34"/>
      <c r="D624" s="149" t="s">
        <v>132</v>
      </c>
      <c r="E624" s="34"/>
      <c r="F624" s="150" t="s">
        <v>872</v>
      </c>
      <c r="G624" s="34"/>
      <c r="H624" s="34"/>
      <c r="I624" s="151"/>
      <c r="J624" s="34"/>
      <c r="K624" s="34"/>
      <c r="L624" s="35"/>
      <c r="M624" s="152"/>
      <c r="N624" s="153"/>
      <c r="O624" s="55"/>
      <c r="P624" s="55"/>
      <c r="Q624" s="55"/>
      <c r="R624" s="55"/>
      <c r="S624" s="55"/>
      <c r="T624" s="56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9" t="s">
        <v>132</v>
      </c>
      <c r="AU624" s="19" t="s">
        <v>83</v>
      </c>
    </row>
    <row r="625" spans="1:65" s="2" customFormat="1" ht="11.25">
      <c r="A625" s="34"/>
      <c r="B625" s="35"/>
      <c r="C625" s="34"/>
      <c r="D625" s="154" t="s">
        <v>134</v>
      </c>
      <c r="E625" s="34"/>
      <c r="F625" s="155" t="s">
        <v>873</v>
      </c>
      <c r="G625" s="34"/>
      <c r="H625" s="34"/>
      <c r="I625" s="151"/>
      <c r="J625" s="34"/>
      <c r="K625" s="34"/>
      <c r="L625" s="35"/>
      <c r="M625" s="152"/>
      <c r="N625" s="153"/>
      <c r="O625" s="55"/>
      <c r="P625" s="55"/>
      <c r="Q625" s="55"/>
      <c r="R625" s="55"/>
      <c r="S625" s="55"/>
      <c r="T625" s="56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9" t="s">
        <v>134</v>
      </c>
      <c r="AU625" s="19" t="s">
        <v>83</v>
      </c>
    </row>
    <row r="626" spans="1:65" s="13" customFormat="1" ht="11.25">
      <c r="B626" s="156"/>
      <c r="D626" s="149" t="s">
        <v>136</v>
      </c>
      <c r="E626" s="157" t="s">
        <v>3</v>
      </c>
      <c r="F626" s="158" t="s">
        <v>560</v>
      </c>
      <c r="H626" s="159">
        <v>67</v>
      </c>
      <c r="I626" s="160"/>
      <c r="L626" s="156"/>
      <c r="M626" s="161"/>
      <c r="N626" s="162"/>
      <c r="O626" s="162"/>
      <c r="P626" s="162"/>
      <c r="Q626" s="162"/>
      <c r="R626" s="162"/>
      <c r="S626" s="162"/>
      <c r="T626" s="163"/>
      <c r="AT626" s="157" t="s">
        <v>136</v>
      </c>
      <c r="AU626" s="157" t="s">
        <v>83</v>
      </c>
      <c r="AV626" s="13" t="s">
        <v>83</v>
      </c>
      <c r="AW626" s="13" t="s">
        <v>35</v>
      </c>
      <c r="AX626" s="13" t="s">
        <v>73</v>
      </c>
      <c r="AY626" s="157" t="s">
        <v>123</v>
      </c>
    </row>
    <row r="627" spans="1:65" s="14" customFormat="1" ht="11.25">
      <c r="B627" s="164"/>
      <c r="D627" s="149" t="s">
        <v>136</v>
      </c>
      <c r="E627" s="165" t="s">
        <v>3</v>
      </c>
      <c r="F627" s="166" t="s">
        <v>144</v>
      </c>
      <c r="H627" s="167">
        <v>67</v>
      </c>
      <c r="I627" s="168"/>
      <c r="L627" s="164"/>
      <c r="M627" s="169"/>
      <c r="N627" s="170"/>
      <c r="O627" s="170"/>
      <c r="P627" s="170"/>
      <c r="Q627" s="170"/>
      <c r="R627" s="170"/>
      <c r="S627" s="170"/>
      <c r="T627" s="171"/>
      <c r="AT627" s="165" t="s">
        <v>136</v>
      </c>
      <c r="AU627" s="165" t="s">
        <v>83</v>
      </c>
      <c r="AV627" s="14" t="s">
        <v>130</v>
      </c>
      <c r="AW627" s="14" t="s">
        <v>35</v>
      </c>
      <c r="AX627" s="14" t="s">
        <v>81</v>
      </c>
      <c r="AY627" s="165" t="s">
        <v>123</v>
      </c>
    </row>
    <row r="628" spans="1:65" s="2" customFormat="1" ht="21.75" customHeight="1">
      <c r="A628" s="34"/>
      <c r="B628" s="135"/>
      <c r="C628" s="136" t="s">
        <v>874</v>
      </c>
      <c r="D628" s="136" t="s">
        <v>125</v>
      </c>
      <c r="E628" s="137" t="s">
        <v>875</v>
      </c>
      <c r="F628" s="138" t="s">
        <v>876</v>
      </c>
      <c r="G628" s="139" t="s">
        <v>289</v>
      </c>
      <c r="H628" s="140">
        <v>67</v>
      </c>
      <c r="I628" s="141"/>
      <c r="J628" s="142">
        <f>ROUND(I628*H628,2)</f>
        <v>0</v>
      </c>
      <c r="K628" s="138" t="s">
        <v>129</v>
      </c>
      <c r="L628" s="35"/>
      <c r="M628" s="143" t="s">
        <v>3</v>
      </c>
      <c r="N628" s="144" t="s">
        <v>44</v>
      </c>
      <c r="O628" s="55"/>
      <c r="P628" s="145">
        <f>O628*H628</f>
        <v>0</v>
      </c>
      <c r="Q628" s="145">
        <v>9.0000000000000006E-5</v>
      </c>
      <c r="R628" s="145">
        <f>Q628*H628</f>
        <v>6.0300000000000006E-3</v>
      </c>
      <c r="S628" s="145">
        <v>0</v>
      </c>
      <c r="T628" s="146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47" t="s">
        <v>541</v>
      </c>
      <c r="AT628" s="147" t="s">
        <v>125</v>
      </c>
      <c r="AU628" s="147" t="s">
        <v>83</v>
      </c>
      <c r="AY628" s="19" t="s">
        <v>123</v>
      </c>
      <c r="BE628" s="148">
        <f>IF(N628="základní",J628,0)</f>
        <v>0</v>
      </c>
      <c r="BF628" s="148">
        <f>IF(N628="snížená",J628,0)</f>
        <v>0</v>
      </c>
      <c r="BG628" s="148">
        <f>IF(N628="zákl. přenesená",J628,0)</f>
        <v>0</v>
      </c>
      <c r="BH628" s="148">
        <f>IF(N628="sníž. přenesená",J628,0)</f>
        <v>0</v>
      </c>
      <c r="BI628" s="148">
        <f>IF(N628="nulová",J628,0)</f>
        <v>0</v>
      </c>
      <c r="BJ628" s="19" t="s">
        <v>81</v>
      </c>
      <c r="BK628" s="148">
        <f>ROUND(I628*H628,2)</f>
        <v>0</v>
      </c>
      <c r="BL628" s="19" t="s">
        <v>541</v>
      </c>
      <c r="BM628" s="147" t="s">
        <v>877</v>
      </c>
    </row>
    <row r="629" spans="1:65" s="2" customFormat="1" ht="19.5">
      <c r="A629" s="34"/>
      <c r="B629" s="35"/>
      <c r="C629" s="34"/>
      <c r="D629" s="149" t="s">
        <v>132</v>
      </c>
      <c r="E629" s="34"/>
      <c r="F629" s="150" t="s">
        <v>878</v>
      </c>
      <c r="G629" s="34"/>
      <c r="H629" s="34"/>
      <c r="I629" s="151"/>
      <c r="J629" s="34"/>
      <c r="K629" s="34"/>
      <c r="L629" s="35"/>
      <c r="M629" s="152"/>
      <c r="N629" s="153"/>
      <c r="O629" s="55"/>
      <c r="P629" s="55"/>
      <c r="Q629" s="55"/>
      <c r="R629" s="55"/>
      <c r="S629" s="55"/>
      <c r="T629" s="56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9" t="s">
        <v>132</v>
      </c>
      <c r="AU629" s="19" t="s">
        <v>83</v>
      </c>
    </row>
    <row r="630" spans="1:65" s="2" customFormat="1" ht="11.25">
      <c r="A630" s="34"/>
      <c r="B630" s="35"/>
      <c r="C630" s="34"/>
      <c r="D630" s="154" t="s">
        <v>134</v>
      </c>
      <c r="E630" s="34"/>
      <c r="F630" s="155" t="s">
        <v>879</v>
      </c>
      <c r="G630" s="34"/>
      <c r="H630" s="34"/>
      <c r="I630" s="151"/>
      <c r="J630" s="34"/>
      <c r="K630" s="34"/>
      <c r="L630" s="35"/>
      <c r="M630" s="152"/>
      <c r="N630" s="153"/>
      <c r="O630" s="55"/>
      <c r="P630" s="55"/>
      <c r="Q630" s="55"/>
      <c r="R630" s="55"/>
      <c r="S630" s="55"/>
      <c r="T630" s="56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9" t="s">
        <v>134</v>
      </c>
      <c r="AU630" s="19" t="s">
        <v>83</v>
      </c>
    </row>
    <row r="631" spans="1:65" s="13" customFormat="1" ht="11.25">
      <c r="B631" s="156"/>
      <c r="D631" s="149" t="s">
        <v>136</v>
      </c>
      <c r="E631" s="157" t="s">
        <v>3</v>
      </c>
      <c r="F631" s="158" t="s">
        <v>560</v>
      </c>
      <c r="H631" s="159">
        <v>67</v>
      </c>
      <c r="I631" s="160"/>
      <c r="L631" s="156"/>
      <c r="M631" s="161"/>
      <c r="N631" s="162"/>
      <c r="O631" s="162"/>
      <c r="P631" s="162"/>
      <c r="Q631" s="162"/>
      <c r="R631" s="162"/>
      <c r="S631" s="162"/>
      <c r="T631" s="163"/>
      <c r="AT631" s="157" t="s">
        <v>136</v>
      </c>
      <c r="AU631" s="157" t="s">
        <v>83</v>
      </c>
      <c r="AV631" s="13" t="s">
        <v>83</v>
      </c>
      <c r="AW631" s="13" t="s">
        <v>35</v>
      </c>
      <c r="AX631" s="13" t="s">
        <v>73</v>
      </c>
      <c r="AY631" s="157" t="s">
        <v>123</v>
      </c>
    </row>
    <row r="632" spans="1:65" s="14" customFormat="1" ht="11.25">
      <c r="B632" s="164"/>
      <c r="D632" s="149" t="s">
        <v>136</v>
      </c>
      <c r="E632" s="165" t="s">
        <v>3</v>
      </c>
      <c r="F632" s="166" t="s">
        <v>144</v>
      </c>
      <c r="H632" s="167">
        <v>67</v>
      </c>
      <c r="I632" s="168"/>
      <c r="L632" s="164"/>
      <c r="M632" s="169"/>
      <c r="N632" s="170"/>
      <c r="O632" s="170"/>
      <c r="P632" s="170"/>
      <c r="Q632" s="170"/>
      <c r="R632" s="170"/>
      <c r="S632" s="170"/>
      <c r="T632" s="171"/>
      <c r="AT632" s="165" t="s">
        <v>136</v>
      </c>
      <c r="AU632" s="165" t="s">
        <v>83</v>
      </c>
      <c r="AV632" s="14" t="s">
        <v>130</v>
      </c>
      <c r="AW632" s="14" t="s">
        <v>35</v>
      </c>
      <c r="AX632" s="14" t="s">
        <v>81</v>
      </c>
      <c r="AY632" s="165" t="s">
        <v>123</v>
      </c>
    </row>
    <row r="633" spans="1:65" s="2" customFormat="1" ht="24.2" customHeight="1">
      <c r="A633" s="34"/>
      <c r="B633" s="135"/>
      <c r="C633" s="136" t="s">
        <v>880</v>
      </c>
      <c r="D633" s="136" t="s">
        <v>125</v>
      </c>
      <c r="E633" s="137" t="s">
        <v>881</v>
      </c>
      <c r="F633" s="138" t="s">
        <v>882</v>
      </c>
      <c r="G633" s="139" t="s">
        <v>289</v>
      </c>
      <c r="H633" s="140">
        <v>67</v>
      </c>
      <c r="I633" s="141"/>
      <c r="J633" s="142">
        <f>ROUND(I633*H633,2)</f>
        <v>0</v>
      </c>
      <c r="K633" s="138" t="s">
        <v>129</v>
      </c>
      <c r="L633" s="35"/>
      <c r="M633" s="143" t="s">
        <v>3</v>
      </c>
      <c r="N633" s="144" t="s">
        <v>44</v>
      </c>
      <c r="O633" s="55"/>
      <c r="P633" s="145">
        <f>O633*H633</f>
        <v>0</v>
      </c>
      <c r="Q633" s="145">
        <v>0</v>
      </c>
      <c r="R633" s="145">
        <f>Q633*H633</f>
        <v>0</v>
      </c>
      <c r="S633" s="145">
        <v>0</v>
      </c>
      <c r="T633" s="146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47" t="s">
        <v>541</v>
      </c>
      <c r="AT633" s="147" t="s">
        <v>125</v>
      </c>
      <c r="AU633" s="147" t="s">
        <v>83</v>
      </c>
      <c r="AY633" s="19" t="s">
        <v>123</v>
      </c>
      <c r="BE633" s="148">
        <f>IF(N633="základní",J633,0)</f>
        <v>0</v>
      </c>
      <c r="BF633" s="148">
        <f>IF(N633="snížená",J633,0)</f>
        <v>0</v>
      </c>
      <c r="BG633" s="148">
        <f>IF(N633="zákl. přenesená",J633,0)</f>
        <v>0</v>
      </c>
      <c r="BH633" s="148">
        <f>IF(N633="sníž. přenesená",J633,0)</f>
        <v>0</v>
      </c>
      <c r="BI633" s="148">
        <f>IF(N633="nulová",J633,0)</f>
        <v>0</v>
      </c>
      <c r="BJ633" s="19" t="s">
        <v>81</v>
      </c>
      <c r="BK633" s="148">
        <f>ROUND(I633*H633,2)</f>
        <v>0</v>
      </c>
      <c r="BL633" s="19" t="s">
        <v>541</v>
      </c>
      <c r="BM633" s="147" t="s">
        <v>883</v>
      </c>
    </row>
    <row r="634" spans="1:65" s="2" customFormat="1" ht="19.5">
      <c r="A634" s="34"/>
      <c r="B634" s="35"/>
      <c r="C634" s="34"/>
      <c r="D634" s="149" t="s">
        <v>132</v>
      </c>
      <c r="E634" s="34"/>
      <c r="F634" s="150" t="s">
        <v>884</v>
      </c>
      <c r="G634" s="34"/>
      <c r="H634" s="34"/>
      <c r="I634" s="151"/>
      <c r="J634" s="34"/>
      <c r="K634" s="34"/>
      <c r="L634" s="35"/>
      <c r="M634" s="152"/>
      <c r="N634" s="153"/>
      <c r="O634" s="55"/>
      <c r="P634" s="55"/>
      <c r="Q634" s="55"/>
      <c r="R634" s="55"/>
      <c r="S634" s="55"/>
      <c r="T634" s="56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9" t="s">
        <v>132</v>
      </c>
      <c r="AU634" s="19" t="s">
        <v>83</v>
      </c>
    </row>
    <row r="635" spans="1:65" s="2" customFormat="1" ht="11.25">
      <c r="A635" s="34"/>
      <c r="B635" s="35"/>
      <c r="C635" s="34"/>
      <c r="D635" s="154" t="s">
        <v>134</v>
      </c>
      <c r="E635" s="34"/>
      <c r="F635" s="155" t="s">
        <v>885</v>
      </c>
      <c r="G635" s="34"/>
      <c r="H635" s="34"/>
      <c r="I635" s="151"/>
      <c r="J635" s="34"/>
      <c r="K635" s="34"/>
      <c r="L635" s="35"/>
      <c r="M635" s="152"/>
      <c r="N635" s="153"/>
      <c r="O635" s="55"/>
      <c r="P635" s="55"/>
      <c r="Q635" s="55"/>
      <c r="R635" s="55"/>
      <c r="S635" s="55"/>
      <c r="T635" s="56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9" t="s">
        <v>134</v>
      </c>
      <c r="AU635" s="19" t="s">
        <v>83</v>
      </c>
    </row>
    <row r="636" spans="1:65" s="13" customFormat="1" ht="11.25">
      <c r="B636" s="156"/>
      <c r="D636" s="149" t="s">
        <v>136</v>
      </c>
      <c r="E636" s="157" t="s">
        <v>3</v>
      </c>
      <c r="F636" s="158" t="s">
        <v>560</v>
      </c>
      <c r="H636" s="159">
        <v>67</v>
      </c>
      <c r="I636" s="160"/>
      <c r="L636" s="156"/>
      <c r="M636" s="161"/>
      <c r="N636" s="162"/>
      <c r="O636" s="162"/>
      <c r="P636" s="162"/>
      <c r="Q636" s="162"/>
      <c r="R636" s="162"/>
      <c r="S636" s="162"/>
      <c r="T636" s="163"/>
      <c r="AT636" s="157" t="s">
        <v>136</v>
      </c>
      <c r="AU636" s="157" t="s">
        <v>83</v>
      </c>
      <c r="AV636" s="13" t="s">
        <v>83</v>
      </c>
      <c r="AW636" s="13" t="s">
        <v>35</v>
      </c>
      <c r="AX636" s="13" t="s">
        <v>73</v>
      </c>
      <c r="AY636" s="157" t="s">
        <v>123</v>
      </c>
    </row>
    <row r="637" spans="1:65" s="14" customFormat="1" ht="11.25">
      <c r="B637" s="164"/>
      <c r="D637" s="149" t="s">
        <v>136</v>
      </c>
      <c r="E637" s="165" t="s">
        <v>3</v>
      </c>
      <c r="F637" s="166" t="s">
        <v>144</v>
      </c>
      <c r="H637" s="167">
        <v>67</v>
      </c>
      <c r="I637" s="168"/>
      <c r="L637" s="164"/>
      <c r="M637" s="169"/>
      <c r="N637" s="170"/>
      <c r="O637" s="170"/>
      <c r="P637" s="170"/>
      <c r="Q637" s="170"/>
      <c r="R637" s="170"/>
      <c r="S637" s="170"/>
      <c r="T637" s="171"/>
      <c r="AT637" s="165" t="s">
        <v>136</v>
      </c>
      <c r="AU637" s="165" t="s">
        <v>83</v>
      </c>
      <c r="AV637" s="14" t="s">
        <v>130</v>
      </c>
      <c r="AW637" s="14" t="s">
        <v>35</v>
      </c>
      <c r="AX637" s="14" t="s">
        <v>81</v>
      </c>
      <c r="AY637" s="165" t="s">
        <v>123</v>
      </c>
    </row>
    <row r="638" spans="1:65" s="2" customFormat="1" ht="24.2" customHeight="1">
      <c r="A638" s="34"/>
      <c r="B638" s="135"/>
      <c r="C638" s="173" t="s">
        <v>886</v>
      </c>
      <c r="D638" s="173" t="s">
        <v>201</v>
      </c>
      <c r="E638" s="174" t="s">
        <v>887</v>
      </c>
      <c r="F638" s="175" t="s">
        <v>888</v>
      </c>
      <c r="G638" s="176" t="s">
        <v>289</v>
      </c>
      <c r="H638" s="177">
        <v>70.349999999999994</v>
      </c>
      <c r="I638" s="178"/>
      <c r="J638" s="179">
        <f>ROUND(I638*H638,2)</f>
        <v>0</v>
      </c>
      <c r="K638" s="175" t="s">
        <v>129</v>
      </c>
      <c r="L638" s="180"/>
      <c r="M638" s="181" t="s">
        <v>3</v>
      </c>
      <c r="N638" s="182" t="s">
        <v>44</v>
      </c>
      <c r="O638" s="55"/>
      <c r="P638" s="145">
        <f>O638*H638</f>
        <v>0</v>
      </c>
      <c r="Q638" s="145">
        <v>7.7999999999999999E-4</v>
      </c>
      <c r="R638" s="145">
        <f>Q638*H638</f>
        <v>5.4872999999999991E-2</v>
      </c>
      <c r="S638" s="145">
        <v>0</v>
      </c>
      <c r="T638" s="146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47" t="s">
        <v>889</v>
      </c>
      <c r="AT638" s="147" t="s">
        <v>201</v>
      </c>
      <c r="AU638" s="147" t="s">
        <v>83</v>
      </c>
      <c r="AY638" s="19" t="s">
        <v>123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9" t="s">
        <v>81</v>
      </c>
      <c r="BK638" s="148">
        <f>ROUND(I638*H638,2)</f>
        <v>0</v>
      </c>
      <c r="BL638" s="19" t="s">
        <v>889</v>
      </c>
      <c r="BM638" s="147" t="s">
        <v>890</v>
      </c>
    </row>
    <row r="639" spans="1:65" s="2" customFormat="1" ht="11.25">
      <c r="A639" s="34"/>
      <c r="B639" s="35"/>
      <c r="C639" s="34"/>
      <c r="D639" s="149" t="s">
        <v>132</v>
      </c>
      <c r="E639" s="34"/>
      <c r="F639" s="150" t="s">
        <v>888</v>
      </c>
      <c r="G639" s="34"/>
      <c r="H639" s="34"/>
      <c r="I639" s="151"/>
      <c r="J639" s="34"/>
      <c r="K639" s="34"/>
      <c r="L639" s="35"/>
      <c r="M639" s="152"/>
      <c r="N639" s="153"/>
      <c r="O639" s="55"/>
      <c r="P639" s="55"/>
      <c r="Q639" s="55"/>
      <c r="R639" s="55"/>
      <c r="S639" s="55"/>
      <c r="T639" s="56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9" t="s">
        <v>132</v>
      </c>
      <c r="AU639" s="19" t="s">
        <v>83</v>
      </c>
    </row>
    <row r="640" spans="1:65" s="13" customFormat="1" ht="11.25">
      <c r="B640" s="156"/>
      <c r="D640" s="149" t="s">
        <v>136</v>
      </c>
      <c r="E640" s="157" t="s">
        <v>3</v>
      </c>
      <c r="F640" s="158" t="s">
        <v>560</v>
      </c>
      <c r="H640" s="159">
        <v>67</v>
      </c>
      <c r="I640" s="160"/>
      <c r="L640" s="156"/>
      <c r="M640" s="161"/>
      <c r="N640" s="162"/>
      <c r="O640" s="162"/>
      <c r="P640" s="162"/>
      <c r="Q640" s="162"/>
      <c r="R640" s="162"/>
      <c r="S640" s="162"/>
      <c r="T640" s="163"/>
      <c r="AT640" s="157" t="s">
        <v>136</v>
      </c>
      <c r="AU640" s="157" t="s">
        <v>83</v>
      </c>
      <c r="AV640" s="13" t="s">
        <v>83</v>
      </c>
      <c r="AW640" s="13" t="s">
        <v>35</v>
      </c>
      <c r="AX640" s="13" t="s">
        <v>73</v>
      </c>
      <c r="AY640" s="157" t="s">
        <v>123</v>
      </c>
    </row>
    <row r="641" spans="1:65" s="14" customFormat="1" ht="11.25">
      <c r="B641" s="164"/>
      <c r="D641" s="149" t="s">
        <v>136</v>
      </c>
      <c r="E641" s="165" t="s">
        <v>3</v>
      </c>
      <c r="F641" s="166" t="s">
        <v>144</v>
      </c>
      <c r="H641" s="167">
        <v>67</v>
      </c>
      <c r="I641" s="168"/>
      <c r="L641" s="164"/>
      <c r="M641" s="169"/>
      <c r="N641" s="170"/>
      <c r="O641" s="170"/>
      <c r="P641" s="170"/>
      <c r="Q641" s="170"/>
      <c r="R641" s="170"/>
      <c r="S641" s="170"/>
      <c r="T641" s="171"/>
      <c r="AT641" s="165" t="s">
        <v>136</v>
      </c>
      <c r="AU641" s="165" t="s">
        <v>83</v>
      </c>
      <c r="AV641" s="14" t="s">
        <v>130</v>
      </c>
      <c r="AW641" s="14" t="s">
        <v>35</v>
      </c>
      <c r="AX641" s="14" t="s">
        <v>81</v>
      </c>
      <c r="AY641" s="165" t="s">
        <v>123</v>
      </c>
    </row>
    <row r="642" spans="1:65" s="13" customFormat="1" ht="11.25">
      <c r="B642" s="156"/>
      <c r="D642" s="149" t="s">
        <v>136</v>
      </c>
      <c r="F642" s="158" t="s">
        <v>891</v>
      </c>
      <c r="H642" s="159">
        <v>70.349999999999994</v>
      </c>
      <c r="I642" s="160"/>
      <c r="L642" s="156"/>
      <c r="M642" s="161"/>
      <c r="N642" s="162"/>
      <c r="O642" s="162"/>
      <c r="P642" s="162"/>
      <c r="Q642" s="162"/>
      <c r="R642" s="162"/>
      <c r="S642" s="162"/>
      <c r="T642" s="163"/>
      <c r="AT642" s="157" t="s">
        <v>136</v>
      </c>
      <c r="AU642" s="157" t="s">
        <v>83</v>
      </c>
      <c r="AV642" s="13" t="s">
        <v>83</v>
      </c>
      <c r="AW642" s="13" t="s">
        <v>4</v>
      </c>
      <c r="AX642" s="13" t="s">
        <v>81</v>
      </c>
      <c r="AY642" s="157" t="s">
        <v>123</v>
      </c>
    </row>
    <row r="643" spans="1:65" s="2" customFormat="1" ht="24.2" customHeight="1">
      <c r="A643" s="34"/>
      <c r="B643" s="135"/>
      <c r="C643" s="136" t="s">
        <v>892</v>
      </c>
      <c r="D643" s="136" t="s">
        <v>125</v>
      </c>
      <c r="E643" s="137" t="s">
        <v>893</v>
      </c>
      <c r="F643" s="138" t="s">
        <v>894</v>
      </c>
      <c r="G643" s="139" t="s">
        <v>178</v>
      </c>
      <c r="H643" s="140">
        <v>6.0999999999999999E-2</v>
      </c>
      <c r="I643" s="141"/>
      <c r="J643" s="142">
        <f>ROUND(I643*H643,2)</f>
        <v>0</v>
      </c>
      <c r="K643" s="138" t="s">
        <v>129</v>
      </c>
      <c r="L643" s="35"/>
      <c r="M643" s="143" t="s">
        <v>3</v>
      </c>
      <c r="N643" s="144" t="s">
        <v>44</v>
      </c>
      <c r="O643" s="55"/>
      <c r="P643" s="145">
        <f>O643*H643</f>
        <v>0</v>
      </c>
      <c r="Q643" s="145">
        <v>0</v>
      </c>
      <c r="R643" s="145">
        <f>Q643*H643</f>
        <v>0</v>
      </c>
      <c r="S643" s="145">
        <v>0</v>
      </c>
      <c r="T643" s="146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47" t="s">
        <v>541</v>
      </c>
      <c r="AT643" s="147" t="s">
        <v>125</v>
      </c>
      <c r="AU643" s="147" t="s">
        <v>83</v>
      </c>
      <c r="AY643" s="19" t="s">
        <v>123</v>
      </c>
      <c r="BE643" s="148">
        <f>IF(N643="základní",J643,0)</f>
        <v>0</v>
      </c>
      <c r="BF643" s="148">
        <f>IF(N643="snížená",J643,0)</f>
        <v>0</v>
      </c>
      <c r="BG643" s="148">
        <f>IF(N643="zákl. přenesená",J643,0)</f>
        <v>0</v>
      </c>
      <c r="BH643" s="148">
        <f>IF(N643="sníž. přenesená",J643,0)</f>
        <v>0</v>
      </c>
      <c r="BI643" s="148">
        <f>IF(N643="nulová",J643,0)</f>
        <v>0</v>
      </c>
      <c r="BJ643" s="19" t="s">
        <v>81</v>
      </c>
      <c r="BK643" s="148">
        <f>ROUND(I643*H643,2)</f>
        <v>0</v>
      </c>
      <c r="BL643" s="19" t="s">
        <v>541</v>
      </c>
      <c r="BM643" s="147" t="s">
        <v>895</v>
      </c>
    </row>
    <row r="644" spans="1:65" s="2" customFormat="1" ht="19.5">
      <c r="A644" s="34"/>
      <c r="B644" s="35"/>
      <c r="C644" s="34"/>
      <c r="D644" s="149" t="s">
        <v>132</v>
      </c>
      <c r="E644" s="34"/>
      <c r="F644" s="150" t="s">
        <v>896</v>
      </c>
      <c r="G644" s="34"/>
      <c r="H644" s="34"/>
      <c r="I644" s="151"/>
      <c r="J644" s="34"/>
      <c r="K644" s="34"/>
      <c r="L644" s="35"/>
      <c r="M644" s="152"/>
      <c r="N644" s="153"/>
      <c r="O644" s="55"/>
      <c r="P644" s="55"/>
      <c r="Q644" s="55"/>
      <c r="R644" s="55"/>
      <c r="S644" s="55"/>
      <c r="T644" s="56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9" t="s">
        <v>132</v>
      </c>
      <c r="AU644" s="19" t="s">
        <v>83</v>
      </c>
    </row>
    <row r="645" spans="1:65" s="2" customFormat="1" ht="11.25">
      <c r="A645" s="34"/>
      <c r="B645" s="35"/>
      <c r="C645" s="34"/>
      <c r="D645" s="154" t="s">
        <v>134</v>
      </c>
      <c r="E645" s="34"/>
      <c r="F645" s="155" t="s">
        <v>897</v>
      </c>
      <c r="G645" s="34"/>
      <c r="H645" s="34"/>
      <c r="I645" s="151"/>
      <c r="J645" s="34"/>
      <c r="K645" s="34"/>
      <c r="L645" s="35"/>
      <c r="M645" s="152"/>
      <c r="N645" s="153"/>
      <c r="O645" s="55"/>
      <c r="P645" s="55"/>
      <c r="Q645" s="55"/>
      <c r="R645" s="55"/>
      <c r="S645" s="55"/>
      <c r="T645" s="56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9" t="s">
        <v>134</v>
      </c>
      <c r="AU645" s="19" t="s">
        <v>83</v>
      </c>
    </row>
    <row r="646" spans="1:65" s="12" customFormat="1" ht="25.9" customHeight="1">
      <c r="B646" s="122"/>
      <c r="D646" s="123" t="s">
        <v>72</v>
      </c>
      <c r="E646" s="124" t="s">
        <v>898</v>
      </c>
      <c r="F646" s="124" t="s">
        <v>899</v>
      </c>
      <c r="I646" s="125"/>
      <c r="J646" s="126">
        <f>BK646</f>
        <v>0</v>
      </c>
      <c r="L646" s="122"/>
      <c r="M646" s="127"/>
      <c r="N646" s="128"/>
      <c r="O646" s="128"/>
      <c r="P646" s="129">
        <f>P647+P663+P671+P679</f>
        <v>0</v>
      </c>
      <c r="Q646" s="128"/>
      <c r="R646" s="129">
        <f>R647+R663+R671+R679</f>
        <v>0</v>
      </c>
      <c r="S646" s="128"/>
      <c r="T646" s="130">
        <f>T647+T663+T671+T679</f>
        <v>0</v>
      </c>
      <c r="AR646" s="123" t="s">
        <v>158</v>
      </c>
      <c r="AT646" s="131" t="s">
        <v>72</v>
      </c>
      <c r="AU646" s="131" t="s">
        <v>73</v>
      </c>
      <c r="AY646" s="123" t="s">
        <v>123</v>
      </c>
      <c r="BK646" s="132">
        <f>BK647+BK663+BK671+BK679</f>
        <v>0</v>
      </c>
    </row>
    <row r="647" spans="1:65" s="12" customFormat="1" ht="22.9" customHeight="1">
      <c r="B647" s="122"/>
      <c r="D647" s="123" t="s">
        <v>72</v>
      </c>
      <c r="E647" s="133" t="s">
        <v>900</v>
      </c>
      <c r="F647" s="133" t="s">
        <v>901</v>
      </c>
      <c r="I647" s="125"/>
      <c r="J647" s="134">
        <f>BK647</f>
        <v>0</v>
      </c>
      <c r="L647" s="122"/>
      <c r="M647" s="127"/>
      <c r="N647" s="128"/>
      <c r="O647" s="128"/>
      <c r="P647" s="129">
        <f>SUM(P648:P662)</f>
        <v>0</v>
      </c>
      <c r="Q647" s="128"/>
      <c r="R647" s="129">
        <f>SUM(R648:R662)</f>
        <v>0</v>
      </c>
      <c r="S647" s="128"/>
      <c r="T647" s="130">
        <f>SUM(T648:T662)</f>
        <v>0</v>
      </c>
      <c r="AR647" s="123" t="s">
        <v>158</v>
      </c>
      <c r="AT647" s="131" t="s">
        <v>72</v>
      </c>
      <c r="AU647" s="131" t="s">
        <v>81</v>
      </c>
      <c r="AY647" s="123" t="s">
        <v>123</v>
      </c>
      <c r="BK647" s="132">
        <f>SUM(BK648:BK662)</f>
        <v>0</v>
      </c>
    </row>
    <row r="648" spans="1:65" s="2" customFormat="1" ht="16.5" customHeight="1">
      <c r="A648" s="34"/>
      <c r="B648" s="135"/>
      <c r="C648" s="136" t="s">
        <v>902</v>
      </c>
      <c r="D648" s="136" t="s">
        <v>125</v>
      </c>
      <c r="E648" s="137" t="s">
        <v>903</v>
      </c>
      <c r="F648" s="138" t="s">
        <v>904</v>
      </c>
      <c r="G648" s="139" t="s">
        <v>905</v>
      </c>
      <c r="H648" s="140">
        <v>1</v>
      </c>
      <c r="I648" s="141"/>
      <c r="J648" s="142">
        <f>ROUND(I648*H648,2)</f>
        <v>0</v>
      </c>
      <c r="K648" s="138" t="s">
        <v>129</v>
      </c>
      <c r="L648" s="35"/>
      <c r="M648" s="143" t="s">
        <v>3</v>
      </c>
      <c r="N648" s="144" t="s">
        <v>44</v>
      </c>
      <c r="O648" s="55"/>
      <c r="P648" s="145">
        <f>O648*H648</f>
        <v>0</v>
      </c>
      <c r="Q648" s="145">
        <v>0</v>
      </c>
      <c r="R648" s="145">
        <f>Q648*H648</f>
        <v>0</v>
      </c>
      <c r="S648" s="145">
        <v>0</v>
      </c>
      <c r="T648" s="146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47" t="s">
        <v>906</v>
      </c>
      <c r="AT648" s="147" t="s">
        <v>125</v>
      </c>
      <c r="AU648" s="147" t="s">
        <v>83</v>
      </c>
      <c r="AY648" s="19" t="s">
        <v>123</v>
      </c>
      <c r="BE648" s="148">
        <f>IF(N648="základní",J648,0)</f>
        <v>0</v>
      </c>
      <c r="BF648" s="148">
        <f>IF(N648="snížená",J648,0)</f>
        <v>0</v>
      </c>
      <c r="BG648" s="148">
        <f>IF(N648="zákl. přenesená",J648,0)</f>
        <v>0</v>
      </c>
      <c r="BH648" s="148">
        <f>IF(N648="sníž. přenesená",J648,0)</f>
        <v>0</v>
      </c>
      <c r="BI648" s="148">
        <f>IF(N648="nulová",J648,0)</f>
        <v>0</v>
      </c>
      <c r="BJ648" s="19" t="s">
        <v>81</v>
      </c>
      <c r="BK648" s="148">
        <f>ROUND(I648*H648,2)</f>
        <v>0</v>
      </c>
      <c r="BL648" s="19" t="s">
        <v>906</v>
      </c>
      <c r="BM648" s="147" t="s">
        <v>907</v>
      </c>
    </row>
    <row r="649" spans="1:65" s="2" customFormat="1" ht="11.25">
      <c r="A649" s="34"/>
      <c r="B649" s="35"/>
      <c r="C649" s="34"/>
      <c r="D649" s="149" t="s">
        <v>132</v>
      </c>
      <c r="E649" s="34"/>
      <c r="F649" s="150" t="s">
        <v>904</v>
      </c>
      <c r="G649" s="34"/>
      <c r="H649" s="34"/>
      <c r="I649" s="151"/>
      <c r="J649" s="34"/>
      <c r="K649" s="34"/>
      <c r="L649" s="35"/>
      <c r="M649" s="152"/>
      <c r="N649" s="153"/>
      <c r="O649" s="55"/>
      <c r="P649" s="55"/>
      <c r="Q649" s="55"/>
      <c r="R649" s="55"/>
      <c r="S649" s="55"/>
      <c r="T649" s="56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9" t="s">
        <v>132</v>
      </c>
      <c r="AU649" s="19" t="s">
        <v>83</v>
      </c>
    </row>
    <row r="650" spans="1:65" s="2" customFormat="1" ht="11.25">
      <c r="A650" s="34"/>
      <c r="B650" s="35"/>
      <c r="C650" s="34"/>
      <c r="D650" s="154" t="s">
        <v>134</v>
      </c>
      <c r="E650" s="34"/>
      <c r="F650" s="155" t="s">
        <v>908</v>
      </c>
      <c r="G650" s="34"/>
      <c r="H650" s="34"/>
      <c r="I650" s="151"/>
      <c r="J650" s="34"/>
      <c r="K650" s="34"/>
      <c r="L650" s="35"/>
      <c r="M650" s="152"/>
      <c r="N650" s="153"/>
      <c r="O650" s="55"/>
      <c r="P650" s="55"/>
      <c r="Q650" s="55"/>
      <c r="R650" s="55"/>
      <c r="S650" s="55"/>
      <c r="T650" s="56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9" t="s">
        <v>134</v>
      </c>
      <c r="AU650" s="19" t="s">
        <v>83</v>
      </c>
    </row>
    <row r="651" spans="1:65" s="2" customFormat="1" ht="16.5" customHeight="1">
      <c r="A651" s="34"/>
      <c r="B651" s="135"/>
      <c r="C651" s="136" t="s">
        <v>909</v>
      </c>
      <c r="D651" s="136" t="s">
        <v>125</v>
      </c>
      <c r="E651" s="137" t="s">
        <v>910</v>
      </c>
      <c r="F651" s="138" t="s">
        <v>911</v>
      </c>
      <c r="G651" s="139" t="s">
        <v>905</v>
      </c>
      <c r="H651" s="140">
        <v>1</v>
      </c>
      <c r="I651" s="141"/>
      <c r="J651" s="142">
        <f>ROUND(I651*H651,2)</f>
        <v>0</v>
      </c>
      <c r="K651" s="138" t="s">
        <v>129</v>
      </c>
      <c r="L651" s="35"/>
      <c r="M651" s="143" t="s">
        <v>3</v>
      </c>
      <c r="N651" s="144" t="s">
        <v>44</v>
      </c>
      <c r="O651" s="55"/>
      <c r="P651" s="145">
        <f>O651*H651</f>
        <v>0</v>
      </c>
      <c r="Q651" s="145">
        <v>0</v>
      </c>
      <c r="R651" s="145">
        <f>Q651*H651</f>
        <v>0</v>
      </c>
      <c r="S651" s="145">
        <v>0</v>
      </c>
      <c r="T651" s="146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47" t="s">
        <v>906</v>
      </c>
      <c r="AT651" s="147" t="s">
        <v>125</v>
      </c>
      <c r="AU651" s="147" t="s">
        <v>83</v>
      </c>
      <c r="AY651" s="19" t="s">
        <v>123</v>
      </c>
      <c r="BE651" s="148">
        <f>IF(N651="základní",J651,0)</f>
        <v>0</v>
      </c>
      <c r="BF651" s="148">
        <f>IF(N651="snížená",J651,0)</f>
        <v>0</v>
      </c>
      <c r="BG651" s="148">
        <f>IF(N651="zákl. přenesená",J651,0)</f>
        <v>0</v>
      </c>
      <c r="BH651" s="148">
        <f>IF(N651="sníž. přenesená",J651,0)</f>
        <v>0</v>
      </c>
      <c r="BI651" s="148">
        <f>IF(N651="nulová",J651,0)</f>
        <v>0</v>
      </c>
      <c r="BJ651" s="19" t="s">
        <v>81</v>
      </c>
      <c r="BK651" s="148">
        <f>ROUND(I651*H651,2)</f>
        <v>0</v>
      </c>
      <c r="BL651" s="19" t="s">
        <v>906</v>
      </c>
      <c r="BM651" s="147" t="s">
        <v>912</v>
      </c>
    </row>
    <row r="652" spans="1:65" s="2" customFormat="1" ht="11.25">
      <c r="A652" s="34"/>
      <c r="B652" s="35"/>
      <c r="C652" s="34"/>
      <c r="D652" s="149" t="s">
        <v>132</v>
      </c>
      <c r="E652" s="34"/>
      <c r="F652" s="150" t="s">
        <v>911</v>
      </c>
      <c r="G652" s="34"/>
      <c r="H652" s="34"/>
      <c r="I652" s="151"/>
      <c r="J652" s="34"/>
      <c r="K652" s="34"/>
      <c r="L652" s="35"/>
      <c r="M652" s="152"/>
      <c r="N652" s="153"/>
      <c r="O652" s="55"/>
      <c r="P652" s="55"/>
      <c r="Q652" s="55"/>
      <c r="R652" s="55"/>
      <c r="S652" s="55"/>
      <c r="T652" s="56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9" t="s">
        <v>132</v>
      </c>
      <c r="AU652" s="19" t="s">
        <v>83</v>
      </c>
    </row>
    <row r="653" spans="1:65" s="2" customFormat="1" ht="11.25">
      <c r="A653" s="34"/>
      <c r="B653" s="35"/>
      <c r="C653" s="34"/>
      <c r="D653" s="154" t="s">
        <v>134</v>
      </c>
      <c r="E653" s="34"/>
      <c r="F653" s="155" t="s">
        <v>913</v>
      </c>
      <c r="G653" s="34"/>
      <c r="H653" s="34"/>
      <c r="I653" s="151"/>
      <c r="J653" s="34"/>
      <c r="K653" s="34"/>
      <c r="L653" s="35"/>
      <c r="M653" s="152"/>
      <c r="N653" s="153"/>
      <c r="O653" s="55"/>
      <c r="P653" s="55"/>
      <c r="Q653" s="55"/>
      <c r="R653" s="55"/>
      <c r="S653" s="55"/>
      <c r="T653" s="56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9" t="s">
        <v>134</v>
      </c>
      <c r="AU653" s="19" t="s">
        <v>83</v>
      </c>
    </row>
    <row r="654" spans="1:65" s="2" customFormat="1" ht="16.5" customHeight="1">
      <c r="A654" s="34"/>
      <c r="B654" s="135"/>
      <c r="C654" s="136" t="s">
        <v>914</v>
      </c>
      <c r="D654" s="136" t="s">
        <v>125</v>
      </c>
      <c r="E654" s="137" t="s">
        <v>915</v>
      </c>
      <c r="F654" s="138" t="s">
        <v>916</v>
      </c>
      <c r="G654" s="139" t="s">
        <v>905</v>
      </c>
      <c r="H654" s="140">
        <v>1</v>
      </c>
      <c r="I654" s="141"/>
      <c r="J654" s="142">
        <f>ROUND(I654*H654,2)</f>
        <v>0</v>
      </c>
      <c r="K654" s="138" t="s">
        <v>129</v>
      </c>
      <c r="L654" s="35"/>
      <c r="M654" s="143" t="s">
        <v>3</v>
      </c>
      <c r="N654" s="144" t="s">
        <v>44</v>
      </c>
      <c r="O654" s="55"/>
      <c r="P654" s="145">
        <f>O654*H654</f>
        <v>0</v>
      </c>
      <c r="Q654" s="145">
        <v>0</v>
      </c>
      <c r="R654" s="145">
        <f>Q654*H654</f>
        <v>0</v>
      </c>
      <c r="S654" s="145">
        <v>0</v>
      </c>
      <c r="T654" s="146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47" t="s">
        <v>906</v>
      </c>
      <c r="AT654" s="147" t="s">
        <v>125</v>
      </c>
      <c r="AU654" s="147" t="s">
        <v>83</v>
      </c>
      <c r="AY654" s="19" t="s">
        <v>123</v>
      </c>
      <c r="BE654" s="148">
        <f>IF(N654="základní",J654,0)</f>
        <v>0</v>
      </c>
      <c r="BF654" s="148">
        <f>IF(N654="snížená",J654,0)</f>
        <v>0</v>
      </c>
      <c r="BG654" s="148">
        <f>IF(N654="zákl. přenesená",J654,0)</f>
        <v>0</v>
      </c>
      <c r="BH654" s="148">
        <f>IF(N654="sníž. přenesená",J654,0)</f>
        <v>0</v>
      </c>
      <c r="BI654" s="148">
        <f>IF(N654="nulová",J654,0)</f>
        <v>0</v>
      </c>
      <c r="BJ654" s="19" t="s">
        <v>81</v>
      </c>
      <c r="BK654" s="148">
        <f>ROUND(I654*H654,2)</f>
        <v>0</v>
      </c>
      <c r="BL654" s="19" t="s">
        <v>906</v>
      </c>
      <c r="BM654" s="147" t="s">
        <v>917</v>
      </c>
    </row>
    <row r="655" spans="1:65" s="2" customFormat="1" ht="11.25">
      <c r="A655" s="34"/>
      <c r="B655" s="35"/>
      <c r="C655" s="34"/>
      <c r="D655" s="149" t="s">
        <v>132</v>
      </c>
      <c r="E655" s="34"/>
      <c r="F655" s="150" t="s">
        <v>916</v>
      </c>
      <c r="G655" s="34"/>
      <c r="H655" s="34"/>
      <c r="I655" s="151"/>
      <c r="J655" s="34"/>
      <c r="K655" s="34"/>
      <c r="L655" s="35"/>
      <c r="M655" s="152"/>
      <c r="N655" s="153"/>
      <c r="O655" s="55"/>
      <c r="P655" s="55"/>
      <c r="Q655" s="55"/>
      <c r="R655" s="55"/>
      <c r="S655" s="55"/>
      <c r="T655" s="56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9" t="s">
        <v>132</v>
      </c>
      <c r="AU655" s="19" t="s">
        <v>83</v>
      </c>
    </row>
    <row r="656" spans="1:65" s="2" customFormat="1" ht="11.25">
      <c r="A656" s="34"/>
      <c r="B656" s="35"/>
      <c r="C656" s="34"/>
      <c r="D656" s="154" t="s">
        <v>134</v>
      </c>
      <c r="E656" s="34"/>
      <c r="F656" s="155" t="s">
        <v>918</v>
      </c>
      <c r="G656" s="34"/>
      <c r="H656" s="34"/>
      <c r="I656" s="151"/>
      <c r="J656" s="34"/>
      <c r="K656" s="34"/>
      <c r="L656" s="35"/>
      <c r="M656" s="152"/>
      <c r="N656" s="153"/>
      <c r="O656" s="55"/>
      <c r="P656" s="55"/>
      <c r="Q656" s="55"/>
      <c r="R656" s="55"/>
      <c r="S656" s="55"/>
      <c r="T656" s="56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9" t="s">
        <v>134</v>
      </c>
      <c r="AU656" s="19" t="s">
        <v>83</v>
      </c>
    </row>
    <row r="657" spans="1:65" s="2" customFormat="1" ht="16.5" customHeight="1">
      <c r="A657" s="34"/>
      <c r="B657" s="135"/>
      <c r="C657" s="136" t="s">
        <v>919</v>
      </c>
      <c r="D657" s="136" t="s">
        <v>125</v>
      </c>
      <c r="E657" s="137" t="s">
        <v>920</v>
      </c>
      <c r="F657" s="138" t="s">
        <v>921</v>
      </c>
      <c r="G657" s="139" t="s">
        <v>905</v>
      </c>
      <c r="H657" s="140">
        <v>1</v>
      </c>
      <c r="I657" s="141"/>
      <c r="J657" s="142">
        <f>ROUND(I657*H657,2)</f>
        <v>0</v>
      </c>
      <c r="K657" s="138" t="s">
        <v>129</v>
      </c>
      <c r="L657" s="35"/>
      <c r="M657" s="143" t="s">
        <v>3</v>
      </c>
      <c r="N657" s="144" t="s">
        <v>44</v>
      </c>
      <c r="O657" s="55"/>
      <c r="P657" s="145">
        <f>O657*H657</f>
        <v>0</v>
      </c>
      <c r="Q657" s="145">
        <v>0</v>
      </c>
      <c r="R657" s="145">
        <f>Q657*H657</f>
        <v>0</v>
      </c>
      <c r="S657" s="145">
        <v>0</v>
      </c>
      <c r="T657" s="146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47" t="s">
        <v>906</v>
      </c>
      <c r="AT657" s="147" t="s">
        <v>125</v>
      </c>
      <c r="AU657" s="147" t="s">
        <v>83</v>
      </c>
      <c r="AY657" s="19" t="s">
        <v>123</v>
      </c>
      <c r="BE657" s="148">
        <f>IF(N657="základní",J657,0)</f>
        <v>0</v>
      </c>
      <c r="BF657" s="148">
        <f>IF(N657="snížená",J657,0)</f>
        <v>0</v>
      </c>
      <c r="BG657" s="148">
        <f>IF(N657="zákl. přenesená",J657,0)</f>
        <v>0</v>
      </c>
      <c r="BH657" s="148">
        <f>IF(N657="sníž. přenesená",J657,0)</f>
        <v>0</v>
      </c>
      <c r="BI657" s="148">
        <f>IF(N657="nulová",J657,0)</f>
        <v>0</v>
      </c>
      <c r="BJ657" s="19" t="s">
        <v>81</v>
      </c>
      <c r="BK657" s="148">
        <f>ROUND(I657*H657,2)</f>
        <v>0</v>
      </c>
      <c r="BL657" s="19" t="s">
        <v>906</v>
      </c>
      <c r="BM657" s="147" t="s">
        <v>922</v>
      </c>
    </row>
    <row r="658" spans="1:65" s="2" customFormat="1" ht="11.25">
      <c r="A658" s="34"/>
      <c r="B658" s="35"/>
      <c r="C658" s="34"/>
      <c r="D658" s="149" t="s">
        <v>132</v>
      </c>
      <c r="E658" s="34"/>
      <c r="F658" s="150" t="s">
        <v>921</v>
      </c>
      <c r="G658" s="34"/>
      <c r="H658" s="34"/>
      <c r="I658" s="151"/>
      <c r="J658" s="34"/>
      <c r="K658" s="34"/>
      <c r="L658" s="35"/>
      <c r="M658" s="152"/>
      <c r="N658" s="153"/>
      <c r="O658" s="55"/>
      <c r="P658" s="55"/>
      <c r="Q658" s="55"/>
      <c r="R658" s="55"/>
      <c r="S658" s="55"/>
      <c r="T658" s="56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9" t="s">
        <v>132</v>
      </c>
      <c r="AU658" s="19" t="s">
        <v>83</v>
      </c>
    </row>
    <row r="659" spans="1:65" s="2" customFormat="1" ht="11.25">
      <c r="A659" s="34"/>
      <c r="B659" s="35"/>
      <c r="C659" s="34"/>
      <c r="D659" s="154" t="s">
        <v>134</v>
      </c>
      <c r="E659" s="34"/>
      <c r="F659" s="155" t="s">
        <v>923</v>
      </c>
      <c r="G659" s="34"/>
      <c r="H659" s="34"/>
      <c r="I659" s="151"/>
      <c r="J659" s="34"/>
      <c r="K659" s="34"/>
      <c r="L659" s="35"/>
      <c r="M659" s="152"/>
      <c r="N659" s="153"/>
      <c r="O659" s="55"/>
      <c r="P659" s="55"/>
      <c r="Q659" s="55"/>
      <c r="R659" s="55"/>
      <c r="S659" s="55"/>
      <c r="T659" s="56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9" t="s">
        <v>134</v>
      </c>
      <c r="AU659" s="19" t="s">
        <v>83</v>
      </c>
    </row>
    <row r="660" spans="1:65" s="2" customFormat="1" ht="16.5" customHeight="1">
      <c r="A660" s="34"/>
      <c r="B660" s="135"/>
      <c r="C660" s="136" t="s">
        <v>924</v>
      </c>
      <c r="D660" s="136" t="s">
        <v>125</v>
      </c>
      <c r="E660" s="137" t="s">
        <v>925</v>
      </c>
      <c r="F660" s="138" t="s">
        <v>926</v>
      </c>
      <c r="G660" s="139" t="s">
        <v>905</v>
      </c>
      <c r="H660" s="140">
        <v>1</v>
      </c>
      <c r="I660" s="141"/>
      <c r="J660" s="142">
        <f>ROUND(I660*H660,2)</f>
        <v>0</v>
      </c>
      <c r="K660" s="138" t="s">
        <v>129</v>
      </c>
      <c r="L660" s="35"/>
      <c r="M660" s="143" t="s">
        <v>3</v>
      </c>
      <c r="N660" s="144" t="s">
        <v>44</v>
      </c>
      <c r="O660" s="55"/>
      <c r="P660" s="145">
        <f>O660*H660</f>
        <v>0</v>
      </c>
      <c r="Q660" s="145">
        <v>0</v>
      </c>
      <c r="R660" s="145">
        <f>Q660*H660</f>
        <v>0</v>
      </c>
      <c r="S660" s="145">
        <v>0</v>
      </c>
      <c r="T660" s="146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47" t="s">
        <v>906</v>
      </c>
      <c r="AT660" s="147" t="s">
        <v>125</v>
      </c>
      <c r="AU660" s="147" t="s">
        <v>83</v>
      </c>
      <c r="AY660" s="19" t="s">
        <v>123</v>
      </c>
      <c r="BE660" s="148">
        <f>IF(N660="základní",J660,0)</f>
        <v>0</v>
      </c>
      <c r="BF660" s="148">
        <f>IF(N660="snížená",J660,0)</f>
        <v>0</v>
      </c>
      <c r="BG660" s="148">
        <f>IF(N660="zákl. přenesená",J660,0)</f>
        <v>0</v>
      </c>
      <c r="BH660" s="148">
        <f>IF(N660="sníž. přenesená",J660,0)</f>
        <v>0</v>
      </c>
      <c r="BI660" s="148">
        <f>IF(N660="nulová",J660,0)</f>
        <v>0</v>
      </c>
      <c r="BJ660" s="19" t="s">
        <v>81</v>
      </c>
      <c r="BK660" s="148">
        <f>ROUND(I660*H660,2)</f>
        <v>0</v>
      </c>
      <c r="BL660" s="19" t="s">
        <v>906</v>
      </c>
      <c r="BM660" s="147" t="s">
        <v>927</v>
      </c>
    </row>
    <row r="661" spans="1:65" s="2" customFormat="1" ht="11.25">
      <c r="A661" s="34"/>
      <c r="B661" s="35"/>
      <c r="C661" s="34"/>
      <c r="D661" s="149" t="s">
        <v>132</v>
      </c>
      <c r="E661" s="34"/>
      <c r="F661" s="150" t="s">
        <v>926</v>
      </c>
      <c r="G661" s="34"/>
      <c r="H661" s="34"/>
      <c r="I661" s="151"/>
      <c r="J661" s="34"/>
      <c r="K661" s="34"/>
      <c r="L661" s="35"/>
      <c r="M661" s="152"/>
      <c r="N661" s="153"/>
      <c r="O661" s="55"/>
      <c r="P661" s="55"/>
      <c r="Q661" s="55"/>
      <c r="R661" s="55"/>
      <c r="S661" s="55"/>
      <c r="T661" s="56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9" t="s">
        <v>132</v>
      </c>
      <c r="AU661" s="19" t="s">
        <v>83</v>
      </c>
    </row>
    <row r="662" spans="1:65" s="2" customFormat="1" ht="11.25">
      <c r="A662" s="34"/>
      <c r="B662" s="35"/>
      <c r="C662" s="34"/>
      <c r="D662" s="154" t="s">
        <v>134</v>
      </c>
      <c r="E662" s="34"/>
      <c r="F662" s="155" t="s">
        <v>928</v>
      </c>
      <c r="G662" s="34"/>
      <c r="H662" s="34"/>
      <c r="I662" s="151"/>
      <c r="J662" s="34"/>
      <c r="K662" s="34"/>
      <c r="L662" s="35"/>
      <c r="M662" s="152"/>
      <c r="N662" s="153"/>
      <c r="O662" s="55"/>
      <c r="P662" s="55"/>
      <c r="Q662" s="55"/>
      <c r="R662" s="55"/>
      <c r="S662" s="55"/>
      <c r="T662" s="56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9" t="s">
        <v>134</v>
      </c>
      <c r="AU662" s="19" t="s">
        <v>83</v>
      </c>
    </row>
    <row r="663" spans="1:65" s="12" customFormat="1" ht="22.9" customHeight="1">
      <c r="B663" s="122"/>
      <c r="D663" s="123" t="s">
        <v>72</v>
      </c>
      <c r="E663" s="133" t="s">
        <v>929</v>
      </c>
      <c r="F663" s="133" t="s">
        <v>930</v>
      </c>
      <c r="I663" s="125"/>
      <c r="J663" s="134">
        <f>BK663</f>
        <v>0</v>
      </c>
      <c r="L663" s="122"/>
      <c r="M663" s="127"/>
      <c r="N663" s="128"/>
      <c r="O663" s="128"/>
      <c r="P663" s="129">
        <f>SUM(P664:P670)</f>
        <v>0</v>
      </c>
      <c r="Q663" s="128"/>
      <c r="R663" s="129">
        <f>SUM(R664:R670)</f>
        <v>0</v>
      </c>
      <c r="S663" s="128"/>
      <c r="T663" s="130">
        <f>SUM(T664:T670)</f>
        <v>0</v>
      </c>
      <c r="AR663" s="123" t="s">
        <v>158</v>
      </c>
      <c r="AT663" s="131" t="s">
        <v>72</v>
      </c>
      <c r="AU663" s="131" t="s">
        <v>81</v>
      </c>
      <c r="AY663" s="123" t="s">
        <v>123</v>
      </c>
      <c r="BK663" s="132">
        <f>SUM(BK664:BK670)</f>
        <v>0</v>
      </c>
    </row>
    <row r="664" spans="1:65" s="2" customFormat="1" ht="16.5" customHeight="1">
      <c r="A664" s="34"/>
      <c r="B664" s="135"/>
      <c r="C664" s="136" t="s">
        <v>931</v>
      </c>
      <c r="D664" s="136" t="s">
        <v>125</v>
      </c>
      <c r="E664" s="137" t="s">
        <v>932</v>
      </c>
      <c r="F664" s="138" t="s">
        <v>930</v>
      </c>
      <c r="G664" s="139" t="s">
        <v>905</v>
      </c>
      <c r="H664" s="140">
        <v>1</v>
      </c>
      <c r="I664" s="141"/>
      <c r="J664" s="142">
        <f>ROUND(I664*H664,2)</f>
        <v>0</v>
      </c>
      <c r="K664" s="138" t="s">
        <v>129</v>
      </c>
      <c r="L664" s="35"/>
      <c r="M664" s="143" t="s">
        <v>3</v>
      </c>
      <c r="N664" s="144" t="s">
        <v>44</v>
      </c>
      <c r="O664" s="55"/>
      <c r="P664" s="145">
        <f>O664*H664</f>
        <v>0</v>
      </c>
      <c r="Q664" s="145">
        <v>0</v>
      </c>
      <c r="R664" s="145">
        <f>Q664*H664</f>
        <v>0</v>
      </c>
      <c r="S664" s="145">
        <v>0</v>
      </c>
      <c r="T664" s="146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47" t="s">
        <v>906</v>
      </c>
      <c r="AT664" s="147" t="s">
        <v>125</v>
      </c>
      <c r="AU664" s="147" t="s">
        <v>83</v>
      </c>
      <c r="AY664" s="19" t="s">
        <v>123</v>
      </c>
      <c r="BE664" s="148">
        <f>IF(N664="základní",J664,0)</f>
        <v>0</v>
      </c>
      <c r="BF664" s="148">
        <f>IF(N664="snížená",J664,0)</f>
        <v>0</v>
      </c>
      <c r="BG664" s="148">
        <f>IF(N664="zákl. přenesená",J664,0)</f>
        <v>0</v>
      </c>
      <c r="BH664" s="148">
        <f>IF(N664="sníž. přenesená",J664,0)</f>
        <v>0</v>
      </c>
      <c r="BI664" s="148">
        <f>IF(N664="nulová",J664,0)</f>
        <v>0</v>
      </c>
      <c r="BJ664" s="19" t="s">
        <v>81</v>
      </c>
      <c r="BK664" s="148">
        <f>ROUND(I664*H664,2)</f>
        <v>0</v>
      </c>
      <c r="BL664" s="19" t="s">
        <v>906</v>
      </c>
      <c r="BM664" s="147" t="s">
        <v>933</v>
      </c>
    </row>
    <row r="665" spans="1:65" s="2" customFormat="1" ht="11.25">
      <c r="A665" s="34"/>
      <c r="B665" s="35"/>
      <c r="C665" s="34"/>
      <c r="D665" s="149" t="s">
        <v>132</v>
      </c>
      <c r="E665" s="34"/>
      <c r="F665" s="150" t="s">
        <v>930</v>
      </c>
      <c r="G665" s="34"/>
      <c r="H665" s="34"/>
      <c r="I665" s="151"/>
      <c r="J665" s="34"/>
      <c r="K665" s="34"/>
      <c r="L665" s="35"/>
      <c r="M665" s="152"/>
      <c r="N665" s="153"/>
      <c r="O665" s="55"/>
      <c r="P665" s="55"/>
      <c r="Q665" s="55"/>
      <c r="R665" s="55"/>
      <c r="S665" s="55"/>
      <c r="T665" s="56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9" t="s">
        <v>132</v>
      </c>
      <c r="AU665" s="19" t="s">
        <v>83</v>
      </c>
    </row>
    <row r="666" spans="1:65" s="2" customFormat="1" ht="11.25">
      <c r="A666" s="34"/>
      <c r="B666" s="35"/>
      <c r="C666" s="34"/>
      <c r="D666" s="154" t="s">
        <v>134</v>
      </c>
      <c r="E666" s="34"/>
      <c r="F666" s="155" t="s">
        <v>934</v>
      </c>
      <c r="G666" s="34"/>
      <c r="H666" s="34"/>
      <c r="I666" s="151"/>
      <c r="J666" s="34"/>
      <c r="K666" s="34"/>
      <c r="L666" s="35"/>
      <c r="M666" s="152"/>
      <c r="N666" s="153"/>
      <c r="O666" s="55"/>
      <c r="P666" s="55"/>
      <c r="Q666" s="55"/>
      <c r="R666" s="55"/>
      <c r="S666" s="55"/>
      <c r="T666" s="56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9" t="s">
        <v>134</v>
      </c>
      <c r="AU666" s="19" t="s">
        <v>83</v>
      </c>
    </row>
    <row r="667" spans="1:65" s="2" customFormat="1" ht="175.5">
      <c r="A667" s="34"/>
      <c r="B667" s="35"/>
      <c r="C667" s="34"/>
      <c r="D667" s="149" t="s">
        <v>164</v>
      </c>
      <c r="E667" s="34"/>
      <c r="F667" s="172" t="s">
        <v>935</v>
      </c>
      <c r="G667" s="34"/>
      <c r="H667" s="34"/>
      <c r="I667" s="151"/>
      <c r="J667" s="34"/>
      <c r="K667" s="34"/>
      <c r="L667" s="35"/>
      <c r="M667" s="152"/>
      <c r="N667" s="153"/>
      <c r="O667" s="55"/>
      <c r="P667" s="55"/>
      <c r="Q667" s="55"/>
      <c r="R667" s="55"/>
      <c r="S667" s="55"/>
      <c r="T667" s="56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9" t="s">
        <v>164</v>
      </c>
      <c r="AU667" s="19" t="s">
        <v>83</v>
      </c>
    </row>
    <row r="668" spans="1:65" s="2" customFormat="1" ht="16.5" customHeight="1">
      <c r="A668" s="34"/>
      <c r="B668" s="135"/>
      <c r="C668" s="136" t="s">
        <v>936</v>
      </c>
      <c r="D668" s="136" t="s">
        <v>125</v>
      </c>
      <c r="E668" s="137" t="s">
        <v>937</v>
      </c>
      <c r="F668" s="138" t="s">
        <v>938</v>
      </c>
      <c r="G668" s="139" t="s">
        <v>905</v>
      </c>
      <c r="H668" s="140">
        <v>1</v>
      </c>
      <c r="I668" s="141"/>
      <c r="J668" s="142">
        <f>ROUND(I668*H668,2)</f>
        <v>0</v>
      </c>
      <c r="K668" s="138" t="s">
        <v>129</v>
      </c>
      <c r="L668" s="35"/>
      <c r="M668" s="143" t="s">
        <v>3</v>
      </c>
      <c r="N668" s="144" t="s">
        <v>44</v>
      </c>
      <c r="O668" s="55"/>
      <c r="P668" s="145">
        <f>O668*H668</f>
        <v>0</v>
      </c>
      <c r="Q668" s="145">
        <v>0</v>
      </c>
      <c r="R668" s="145">
        <f>Q668*H668</f>
        <v>0</v>
      </c>
      <c r="S668" s="145">
        <v>0</v>
      </c>
      <c r="T668" s="146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47" t="s">
        <v>906</v>
      </c>
      <c r="AT668" s="147" t="s">
        <v>125</v>
      </c>
      <c r="AU668" s="147" t="s">
        <v>83</v>
      </c>
      <c r="AY668" s="19" t="s">
        <v>123</v>
      </c>
      <c r="BE668" s="148">
        <f>IF(N668="základní",J668,0)</f>
        <v>0</v>
      </c>
      <c r="BF668" s="148">
        <f>IF(N668="snížená",J668,0)</f>
        <v>0</v>
      </c>
      <c r="BG668" s="148">
        <f>IF(N668="zákl. přenesená",J668,0)</f>
        <v>0</v>
      </c>
      <c r="BH668" s="148">
        <f>IF(N668="sníž. přenesená",J668,0)</f>
        <v>0</v>
      </c>
      <c r="BI668" s="148">
        <f>IF(N668="nulová",J668,0)</f>
        <v>0</v>
      </c>
      <c r="BJ668" s="19" t="s">
        <v>81</v>
      </c>
      <c r="BK668" s="148">
        <f>ROUND(I668*H668,2)</f>
        <v>0</v>
      </c>
      <c r="BL668" s="19" t="s">
        <v>906</v>
      </c>
      <c r="BM668" s="147" t="s">
        <v>939</v>
      </c>
    </row>
    <row r="669" spans="1:65" s="2" customFormat="1" ht="11.25">
      <c r="A669" s="34"/>
      <c r="B669" s="35"/>
      <c r="C669" s="34"/>
      <c r="D669" s="149" t="s">
        <v>132</v>
      </c>
      <c r="E669" s="34"/>
      <c r="F669" s="150" t="s">
        <v>938</v>
      </c>
      <c r="G669" s="34"/>
      <c r="H669" s="34"/>
      <c r="I669" s="151"/>
      <c r="J669" s="34"/>
      <c r="K669" s="34"/>
      <c r="L669" s="35"/>
      <c r="M669" s="152"/>
      <c r="N669" s="153"/>
      <c r="O669" s="55"/>
      <c r="P669" s="55"/>
      <c r="Q669" s="55"/>
      <c r="R669" s="55"/>
      <c r="S669" s="55"/>
      <c r="T669" s="56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9" t="s">
        <v>132</v>
      </c>
      <c r="AU669" s="19" t="s">
        <v>83</v>
      </c>
    </row>
    <row r="670" spans="1:65" s="2" customFormat="1" ht="11.25">
      <c r="A670" s="34"/>
      <c r="B670" s="35"/>
      <c r="C670" s="34"/>
      <c r="D670" s="154" t="s">
        <v>134</v>
      </c>
      <c r="E670" s="34"/>
      <c r="F670" s="155" t="s">
        <v>940</v>
      </c>
      <c r="G670" s="34"/>
      <c r="H670" s="34"/>
      <c r="I670" s="151"/>
      <c r="J670" s="34"/>
      <c r="K670" s="34"/>
      <c r="L670" s="35"/>
      <c r="M670" s="152"/>
      <c r="N670" s="153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9" t="s">
        <v>134</v>
      </c>
      <c r="AU670" s="19" t="s">
        <v>83</v>
      </c>
    </row>
    <row r="671" spans="1:65" s="12" customFormat="1" ht="22.9" customHeight="1">
      <c r="B671" s="122"/>
      <c r="D671" s="123" t="s">
        <v>72</v>
      </c>
      <c r="E671" s="133" t="s">
        <v>941</v>
      </c>
      <c r="F671" s="133" t="s">
        <v>942</v>
      </c>
      <c r="I671" s="125"/>
      <c r="J671" s="134">
        <f>BK671</f>
        <v>0</v>
      </c>
      <c r="L671" s="122"/>
      <c r="M671" s="127"/>
      <c r="N671" s="128"/>
      <c r="O671" s="128"/>
      <c r="P671" s="129">
        <f>SUM(P672:P678)</f>
        <v>0</v>
      </c>
      <c r="Q671" s="128"/>
      <c r="R671" s="129">
        <f>SUM(R672:R678)</f>
        <v>0</v>
      </c>
      <c r="S671" s="128"/>
      <c r="T671" s="130">
        <f>SUM(T672:T678)</f>
        <v>0</v>
      </c>
      <c r="AR671" s="123" t="s">
        <v>158</v>
      </c>
      <c r="AT671" s="131" t="s">
        <v>72</v>
      </c>
      <c r="AU671" s="131" t="s">
        <v>81</v>
      </c>
      <c r="AY671" s="123" t="s">
        <v>123</v>
      </c>
      <c r="BK671" s="132">
        <f>SUM(BK672:BK678)</f>
        <v>0</v>
      </c>
    </row>
    <row r="672" spans="1:65" s="2" customFormat="1" ht="16.5" customHeight="1">
      <c r="A672" s="34"/>
      <c r="B672" s="135"/>
      <c r="C672" s="136" t="s">
        <v>943</v>
      </c>
      <c r="D672" s="136" t="s">
        <v>125</v>
      </c>
      <c r="E672" s="137" t="s">
        <v>944</v>
      </c>
      <c r="F672" s="138" t="s">
        <v>945</v>
      </c>
      <c r="G672" s="139" t="s">
        <v>905</v>
      </c>
      <c r="H672" s="140">
        <v>1</v>
      </c>
      <c r="I672" s="141"/>
      <c r="J672" s="142">
        <f>ROUND(I672*H672,2)</f>
        <v>0</v>
      </c>
      <c r="K672" s="138" t="s">
        <v>129</v>
      </c>
      <c r="L672" s="35"/>
      <c r="M672" s="143" t="s">
        <v>3</v>
      </c>
      <c r="N672" s="144" t="s">
        <v>44</v>
      </c>
      <c r="O672" s="55"/>
      <c r="P672" s="145">
        <f>O672*H672</f>
        <v>0</v>
      </c>
      <c r="Q672" s="145">
        <v>0</v>
      </c>
      <c r="R672" s="145">
        <f>Q672*H672</f>
        <v>0</v>
      </c>
      <c r="S672" s="145">
        <v>0</v>
      </c>
      <c r="T672" s="146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47" t="s">
        <v>906</v>
      </c>
      <c r="AT672" s="147" t="s">
        <v>125</v>
      </c>
      <c r="AU672" s="147" t="s">
        <v>83</v>
      </c>
      <c r="AY672" s="19" t="s">
        <v>123</v>
      </c>
      <c r="BE672" s="148">
        <f>IF(N672="základní",J672,0)</f>
        <v>0</v>
      </c>
      <c r="BF672" s="148">
        <f>IF(N672="snížená",J672,0)</f>
        <v>0</v>
      </c>
      <c r="BG672" s="148">
        <f>IF(N672="zákl. přenesená",J672,0)</f>
        <v>0</v>
      </c>
      <c r="BH672" s="148">
        <f>IF(N672="sníž. přenesená",J672,0)</f>
        <v>0</v>
      </c>
      <c r="BI672" s="148">
        <f>IF(N672="nulová",J672,0)</f>
        <v>0</v>
      </c>
      <c r="BJ672" s="19" t="s">
        <v>81</v>
      </c>
      <c r="BK672" s="148">
        <f>ROUND(I672*H672,2)</f>
        <v>0</v>
      </c>
      <c r="BL672" s="19" t="s">
        <v>906</v>
      </c>
      <c r="BM672" s="147" t="s">
        <v>946</v>
      </c>
    </row>
    <row r="673" spans="1:65" s="2" customFormat="1" ht="11.25">
      <c r="A673" s="34"/>
      <c r="B673" s="35"/>
      <c r="C673" s="34"/>
      <c r="D673" s="149" t="s">
        <v>132</v>
      </c>
      <c r="E673" s="34"/>
      <c r="F673" s="150" t="s">
        <v>945</v>
      </c>
      <c r="G673" s="34"/>
      <c r="H673" s="34"/>
      <c r="I673" s="151"/>
      <c r="J673" s="34"/>
      <c r="K673" s="34"/>
      <c r="L673" s="35"/>
      <c r="M673" s="152"/>
      <c r="N673" s="153"/>
      <c r="O673" s="55"/>
      <c r="P673" s="55"/>
      <c r="Q673" s="55"/>
      <c r="R673" s="55"/>
      <c r="S673" s="55"/>
      <c r="T673" s="56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9" t="s">
        <v>132</v>
      </c>
      <c r="AU673" s="19" t="s">
        <v>83</v>
      </c>
    </row>
    <row r="674" spans="1:65" s="2" customFormat="1" ht="11.25">
      <c r="A674" s="34"/>
      <c r="B674" s="35"/>
      <c r="C674" s="34"/>
      <c r="D674" s="154" t="s">
        <v>134</v>
      </c>
      <c r="E674" s="34"/>
      <c r="F674" s="155" t="s">
        <v>947</v>
      </c>
      <c r="G674" s="34"/>
      <c r="H674" s="34"/>
      <c r="I674" s="151"/>
      <c r="J674" s="34"/>
      <c r="K674" s="34"/>
      <c r="L674" s="35"/>
      <c r="M674" s="152"/>
      <c r="N674" s="153"/>
      <c r="O674" s="55"/>
      <c r="P674" s="55"/>
      <c r="Q674" s="55"/>
      <c r="R674" s="55"/>
      <c r="S674" s="55"/>
      <c r="T674" s="56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9" t="s">
        <v>134</v>
      </c>
      <c r="AU674" s="19" t="s">
        <v>83</v>
      </c>
    </row>
    <row r="675" spans="1:65" s="2" customFormat="1" ht="19.5">
      <c r="A675" s="34"/>
      <c r="B675" s="35"/>
      <c r="C675" s="34"/>
      <c r="D675" s="149" t="s">
        <v>164</v>
      </c>
      <c r="E675" s="34"/>
      <c r="F675" s="172" t="s">
        <v>948</v>
      </c>
      <c r="G675" s="34"/>
      <c r="H675" s="34"/>
      <c r="I675" s="151"/>
      <c r="J675" s="34"/>
      <c r="K675" s="34"/>
      <c r="L675" s="35"/>
      <c r="M675" s="152"/>
      <c r="N675" s="153"/>
      <c r="O675" s="55"/>
      <c r="P675" s="55"/>
      <c r="Q675" s="55"/>
      <c r="R675" s="55"/>
      <c r="S675" s="55"/>
      <c r="T675" s="56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9" t="s">
        <v>164</v>
      </c>
      <c r="AU675" s="19" t="s">
        <v>83</v>
      </c>
    </row>
    <row r="676" spans="1:65" s="2" customFormat="1" ht="16.5" customHeight="1">
      <c r="A676" s="34"/>
      <c r="B676" s="135"/>
      <c r="C676" s="136" t="s">
        <v>889</v>
      </c>
      <c r="D676" s="136" t="s">
        <v>125</v>
      </c>
      <c r="E676" s="137" t="s">
        <v>949</v>
      </c>
      <c r="F676" s="138" t="s">
        <v>950</v>
      </c>
      <c r="G676" s="139" t="s">
        <v>905</v>
      </c>
      <c r="H676" s="140">
        <v>1</v>
      </c>
      <c r="I676" s="141"/>
      <c r="J676" s="142">
        <f>ROUND(I676*H676,2)</f>
        <v>0</v>
      </c>
      <c r="K676" s="138" t="s">
        <v>129</v>
      </c>
      <c r="L676" s="35"/>
      <c r="M676" s="143" t="s">
        <v>3</v>
      </c>
      <c r="N676" s="144" t="s">
        <v>44</v>
      </c>
      <c r="O676" s="55"/>
      <c r="P676" s="145">
        <f>O676*H676</f>
        <v>0</v>
      </c>
      <c r="Q676" s="145">
        <v>0</v>
      </c>
      <c r="R676" s="145">
        <f>Q676*H676</f>
        <v>0</v>
      </c>
      <c r="S676" s="145">
        <v>0</v>
      </c>
      <c r="T676" s="146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47" t="s">
        <v>906</v>
      </c>
      <c r="AT676" s="147" t="s">
        <v>125</v>
      </c>
      <c r="AU676" s="147" t="s">
        <v>83</v>
      </c>
      <c r="AY676" s="19" t="s">
        <v>123</v>
      </c>
      <c r="BE676" s="148">
        <f>IF(N676="základní",J676,0)</f>
        <v>0</v>
      </c>
      <c r="BF676" s="148">
        <f>IF(N676="snížená",J676,0)</f>
        <v>0</v>
      </c>
      <c r="BG676" s="148">
        <f>IF(N676="zákl. přenesená",J676,0)</f>
        <v>0</v>
      </c>
      <c r="BH676" s="148">
        <f>IF(N676="sníž. přenesená",J676,0)</f>
        <v>0</v>
      </c>
      <c r="BI676" s="148">
        <f>IF(N676="nulová",J676,0)</f>
        <v>0</v>
      </c>
      <c r="BJ676" s="19" t="s">
        <v>81</v>
      </c>
      <c r="BK676" s="148">
        <f>ROUND(I676*H676,2)</f>
        <v>0</v>
      </c>
      <c r="BL676" s="19" t="s">
        <v>906</v>
      </c>
      <c r="BM676" s="147" t="s">
        <v>951</v>
      </c>
    </row>
    <row r="677" spans="1:65" s="2" customFormat="1" ht="11.25">
      <c r="A677" s="34"/>
      <c r="B677" s="35"/>
      <c r="C677" s="34"/>
      <c r="D677" s="149" t="s">
        <v>132</v>
      </c>
      <c r="E677" s="34"/>
      <c r="F677" s="150" t="s">
        <v>950</v>
      </c>
      <c r="G677" s="34"/>
      <c r="H677" s="34"/>
      <c r="I677" s="151"/>
      <c r="J677" s="34"/>
      <c r="K677" s="34"/>
      <c r="L677" s="35"/>
      <c r="M677" s="152"/>
      <c r="N677" s="153"/>
      <c r="O677" s="55"/>
      <c r="P677" s="55"/>
      <c r="Q677" s="55"/>
      <c r="R677" s="55"/>
      <c r="S677" s="55"/>
      <c r="T677" s="56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9" t="s">
        <v>132</v>
      </c>
      <c r="AU677" s="19" t="s">
        <v>83</v>
      </c>
    </row>
    <row r="678" spans="1:65" s="2" customFormat="1" ht="11.25">
      <c r="A678" s="34"/>
      <c r="B678" s="35"/>
      <c r="C678" s="34"/>
      <c r="D678" s="154" t="s">
        <v>134</v>
      </c>
      <c r="E678" s="34"/>
      <c r="F678" s="155" t="s">
        <v>952</v>
      </c>
      <c r="G678" s="34"/>
      <c r="H678" s="34"/>
      <c r="I678" s="151"/>
      <c r="J678" s="34"/>
      <c r="K678" s="34"/>
      <c r="L678" s="35"/>
      <c r="M678" s="152"/>
      <c r="N678" s="153"/>
      <c r="O678" s="55"/>
      <c r="P678" s="55"/>
      <c r="Q678" s="55"/>
      <c r="R678" s="55"/>
      <c r="S678" s="55"/>
      <c r="T678" s="56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9" t="s">
        <v>134</v>
      </c>
      <c r="AU678" s="19" t="s">
        <v>83</v>
      </c>
    </row>
    <row r="679" spans="1:65" s="12" customFormat="1" ht="22.9" customHeight="1">
      <c r="B679" s="122"/>
      <c r="D679" s="123" t="s">
        <v>72</v>
      </c>
      <c r="E679" s="133" t="s">
        <v>953</v>
      </c>
      <c r="F679" s="133" t="s">
        <v>954</v>
      </c>
      <c r="I679" s="125"/>
      <c r="J679" s="134">
        <f>BK679</f>
        <v>0</v>
      </c>
      <c r="L679" s="122"/>
      <c r="M679" s="127"/>
      <c r="N679" s="128"/>
      <c r="O679" s="128"/>
      <c r="P679" s="129">
        <f>SUM(P680:P683)</f>
        <v>0</v>
      </c>
      <c r="Q679" s="128"/>
      <c r="R679" s="129">
        <f>SUM(R680:R683)</f>
        <v>0</v>
      </c>
      <c r="S679" s="128"/>
      <c r="T679" s="130">
        <f>SUM(T680:T683)</f>
        <v>0</v>
      </c>
      <c r="AR679" s="123" t="s">
        <v>158</v>
      </c>
      <c r="AT679" s="131" t="s">
        <v>72</v>
      </c>
      <c r="AU679" s="131" t="s">
        <v>81</v>
      </c>
      <c r="AY679" s="123" t="s">
        <v>123</v>
      </c>
      <c r="BK679" s="132">
        <f>SUM(BK680:BK683)</f>
        <v>0</v>
      </c>
    </row>
    <row r="680" spans="1:65" s="2" customFormat="1" ht="16.5" customHeight="1">
      <c r="A680" s="34"/>
      <c r="B680" s="135"/>
      <c r="C680" s="136" t="s">
        <v>955</v>
      </c>
      <c r="D680" s="136" t="s">
        <v>125</v>
      </c>
      <c r="E680" s="137" t="s">
        <v>956</v>
      </c>
      <c r="F680" s="138" t="s">
        <v>957</v>
      </c>
      <c r="G680" s="139" t="s">
        <v>905</v>
      </c>
      <c r="H680" s="140">
        <v>1</v>
      </c>
      <c r="I680" s="141"/>
      <c r="J680" s="142">
        <f>ROUND(I680*H680,2)</f>
        <v>0</v>
      </c>
      <c r="K680" s="138" t="s">
        <v>129</v>
      </c>
      <c r="L680" s="35"/>
      <c r="M680" s="143" t="s">
        <v>3</v>
      </c>
      <c r="N680" s="144" t="s">
        <v>44</v>
      </c>
      <c r="O680" s="55"/>
      <c r="P680" s="145">
        <f>O680*H680</f>
        <v>0</v>
      </c>
      <c r="Q680" s="145">
        <v>0</v>
      </c>
      <c r="R680" s="145">
        <f>Q680*H680</f>
        <v>0</v>
      </c>
      <c r="S680" s="145">
        <v>0</v>
      </c>
      <c r="T680" s="146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47" t="s">
        <v>906</v>
      </c>
      <c r="AT680" s="147" t="s">
        <v>125</v>
      </c>
      <c r="AU680" s="147" t="s">
        <v>83</v>
      </c>
      <c r="AY680" s="19" t="s">
        <v>123</v>
      </c>
      <c r="BE680" s="148">
        <f>IF(N680="základní",J680,0)</f>
        <v>0</v>
      </c>
      <c r="BF680" s="148">
        <f>IF(N680="snížená",J680,0)</f>
        <v>0</v>
      </c>
      <c r="BG680" s="148">
        <f>IF(N680="zákl. přenesená",J680,0)</f>
        <v>0</v>
      </c>
      <c r="BH680" s="148">
        <f>IF(N680="sníž. přenesená",J680,0)</f>
        <v>0</v>
      </c>
      <c r="BI680" s="148">
        <f>IF(N680="nulová",J680,0)</f>
        <v>0</v>
      </c>
      <c r="BJ680" s="19" t="s">
        <v>81</v>
      </c>
      <c r="BK680" s="148">
        <f>ROUND(I680*H680,2)</f>
        <v>0</v>
      </c>
      <c r="BL680" s="19" t="s">
        <v>906</v>
      </c>
      <c r="BM680" s="147" t="s">
        <v>958</v>
      </c>
    </row>
    <row r="681" spans="1:65" s="2" customFormat="1" ht="11.25">
      <c r="A681" s="34"/>
      <c r="B681" s="35"/>
      <c r="C681" s="34"/>
      <c r="D681" s="149" t="s">
        <v>132</v>
      </c>
      <c r="E681" s="34"/>
      <c r="F681" s="150" t="s">
        <v>957</v>
      </c>
      <c r="G681" s="34"/>
      <c r="H681" s="34"/>
      <c r="I681" s="151"/>
      <c r="J681" s="34"/>
      <c r="K681" s="34"/>
      <c r="L681" s="35"/>
      <c r="M681" s="152"/>
      <c r="N681" s="153"/>
      <c r="O681" s="55"/>
      <c r="P681" s="55"/>
      <c r="Q681" s="55"/>
      <c r="R681" s="55"/>
      <c r="S681" s="55"/>
      <c r="T681" s="56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9" t="s">
        <v>132</v>
      </c>
      <c r="AU681" s="19" t="s">
        <v>83</v>
      </c>
    </row>
    <row r="682" spans="1:65" s="2" customFormat="1" ht="11.25">
      <c r="A682" s="34"/>
      <c r="B682" s="35"/>
      <c r="C682" s="34"/>
      <c r="D682" s="154" t="s">
        <v>134</v>
      </c>
      <c r="E682" s="34"/>
      <c r="F682" s="155" t="s">
        <v>959</v>
      </c>
      <c r="G682" s="34"/>
      <c r="H682" s="34"/>
      <c r="I682" s="151"/>
      <c r="J682" s="34"/>
      <c r="K682" s="34"/>
      <c r="L682" s="35"/>
      <c r="M682" s="152"/>
      <c r="N682" s="153"/>
      <c r="O682" s="55"/>
      <c r="P682" s="55"/>
      <c r="Q682" s="55"/>
      <c r="R682" s="55"/>
      <c r="S682" s="55"/>
      <c r="T682" s="56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9" t="s">
        <v>134</v>
      </c>
      <c r="AU682" s="19" t="s">
        <v>83</v>
      </c>
    </row>
    <row r="683" spans="1:65" s="2" customFormat="1" ht="39">
      <c r="A683" s="34"/>
      <c r="B683" s="35"/>
      <c r="C683" s="34"/>
      <c r="D683" s="149" t="s">
        <v>164</v>
      </c>
      <c r="E683" s="34"/>
      <c r="F683" s="172" t="s">
        <v>960</v>
      </c>
      <c r="G683" s="34"/>
      <c r="H683" s="34"/>
      <c r="I683" s="151"/>
      <c r="J683" s="34"/>
      <c r="K683" s="34"/>
      <c r="L683" s="35"/>
      <c r="M683" s="190"/>
      <c r="N683" s="191"/>
      <c r="O683" s="192"/>
      <c r="P683" s="192"/>
      <c r="Q683" s="192"/>
      <c r="R683" s="192"/>
      <c r="S683" s="192"/>
      <c r="T683" s="193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9" t="s">
        <v>164</v>
      </c>
      <c r="AU683" s="19" t="s">
        <v>83</v>
      </c>
    </row>
    <row r="684" spans="1:65" s="2" customFormat="1" ht="6.95" customHeight="1">
      <c r="A684" s="34"/>
      <c r="B684" s="44"/>
      <c r="C684" s="45"/>
      <c r="D684" s="45"/>
      <c r="E684" s="45"/>
      <c r="F684" s="45"/>
      <c r="G684" s="45"/>
      <c r="H684" s="45"/>
      <c r="I684" s="45"/>
      <c r="J684" s="45"/>
      <c r="K684" s="45"/>
      <c r="L684" s="35"/>
      <c r="M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</row>
  </sheetData>
  <autoFilter ref="C95:K683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1" r:id="rId1"/>
    <hyperlink ref="F105" r:id="rId2"/>
    <hyperlink ref="F110" r:id="rId3"/>
    <hyperlink ref="F115" r:id="rId4"/>
    <hyperlink ref="F119" r:id="rId5"/>
    <hyperlink ref="F126" r:id="rId6"/>
    <hyperlink ref="F131" r:id="rId7"/>
    <hyperlink ref="F137" r:id="rId8"/>
    <hyperlink ref="F144" r:id="rId9"/>
    <hyperlink ref="F154" r:id="rId10"/>
    <hyperlink ref="F159" r:id="rId11"/>
    <hyperlink ref="F168" r:id="rId12"/>
    <hyperlink ref="F176" r:id="rId13"/>
    <hyperlink ref="F181" r:id="rId14"/>
    <hyperlink ref="F186" r:id="rId15"/>
    <hyperlink ref="F191" r:id="rId16"/>
    <hyperlink ref="F198" r:id="rId17"/>
    <hyperlink ref="F203" r:id="rId18"/>
    <hyperlink ref="F213" r:id="rId19"/>
    <hyperlink ref="F221" r:id="rId20"/>
    <hyperlink ref="F226" r:id="rId21"/>
    <hyperlink ref="F232" r:id="rId22"/>
    <hyperlink ref="F236" r:id="rId23"/>
    <hyperlink ref="F240" r:id="rId24"/>
    <hyperlink ref="F244" r:id="rId25"/>
    <hyperlink ref="F248" r:id="rId26"/>
    <hyperlink ref="F252" r:id="rId27"/>
    <hyperlink ref="F256" r:id="rId28"/>
    <hyperlink ref="F267" r:id="rId29"/>
    <hyperlink ref="F275" r:id="rId30"/>
    <hyperlink ref="F298" r:id="rId31"/>
    <hyperlink ref="F306" r:id="rId32"/>
    <hyperlink ref="F321" r:id="rId33"/>
    <hyperlink ref="F331" r:id="rId34"/>
    <hyperlink ref="F338" r:id="rId35"/>
    <hyperlink ref="F343" r:id="rId36"/>
    <hyperlink ref="F351" r:id="rId37"/>
    <hyperlink ref="F358" r:id="rId38"/>
    <hyperlink ref="F363" r:id="rId39"/>
    <hyperlink ref="F370" r:id="rId40"/>
    <hyperlink ref="F375" r:id="rId41"/>
    <hyperlink ref="F388" r:id="rId42"/>
    <hyperlink ref="F401" r:id="rId43"/>
    <hyperlink ref="F405" r:id="rId44"/>
    <hyperlink ref="F427" r:id="rId45"/>
    <hyperlink ref="F436" r:id="rId46"/>
    <hyperlink ref="F440" r:id="rId47"/>
    <hyperlink ref="F444" r:id="rId48"/>
    <hyperlink ref="F469" r:id="rId49"/>
    <hyperlink ref="F482" r:id="rId50"/>
    <hyperlink ref="F491" r:id="rId51"/>
    <hyperlink ref="F496" r:id="rId52"/>
    <hyperlink ref="F500" r:id="rId53"/>
    <hyperlink ref="F507" r:id="rId54"/>
    <hyperlink ref="F514" r:id="rId55"/>
    <hyperlink ref="F521" r:id="rId56"/>
    <hyperlink ref="F526" r:id="rId57"/>
    <hyperlink ref="F530" r:id="rId58"/>
    <hyperlink ref="F534" r:id="rId59"/>
    <hyperlink ref="F538" r:id="rId60"/>
    <hyperlink ref="F542" r:id="rId61"/>
    <hyperlink ref="F546" r:id="rId62"/>
    <hyperlink ref="F551" r:id="rId63"/>
    <hyperlink ref="F557" r:id="rId64"/>
    <hyperlink ref="F564" r:id="rId65"/>
    <hyperlink ref="F570" r:id="rId66"/>
    <hyperlink ref="F577" r:id="rId67"/>
    <hyperlink ref="F582" r:id="rId68"/>
    <hyperlink ref="F586" r:id="rId69"/>
    <hyperlink ref="F590" r:id="rId70"/>
    <hyperlink ref="F595" r:id="rId71"/>
    <hyperlink ref="F600" r:id="rId72"/>
    <hyperlink ref="F605" r:id="rId73"/>
    <hyperlink ref="F610" r:id="rId74"/>
    <hyperlink ref="F615" r:id="rId75"/>
    <hyperlink ref="F621" r:id="rId76"/>
    <hyperlink ref="F625" r:id="rId77"/>
    <hyperlink ref="F630" r:id="rId78"/>
    <hyperlink ref="F635" r:id="rId79"/>
    <hyperlink ref="F645" r:id="rId80"/>
    <hyperlink ref="F650" r:id="rId81"/>
    <hyperlink ref="F653" r:id="rId82"/>
    <hyperlink ref="F656" r:id="rId83"/>
    <hyperlink ref="F659" r:id="rId84"/>
    <hyperlink ref="F662" r:id="rId85"/>
    <hyperlink ref="F666" r:id="rId86"/>
    <hyperlink ref="F670" r:id="rId87"/>
    <hyperlink ref="F674" r:id="rId88"/>
    <hyperlink ref="F678" r:id="rId89"/>
    <hyperlink ref="F682" r:id="rId90"/>
  </hyperlinks>
  <pageMargins left="0.39374999999999999" right="0.39374999999999999" top="0.39374999999999999" bottom="0.39374999999999999" header="0" footer="0"/>
  <pageSetup paperSize="9" scale="63" fitToHeight="100" orientation="portrait" blackAndWhite="1" r:id="rId91"/>
  <headerFooter>
    <oddHeader>&amp;R
&amp;11SO101</oddHeader>
    <oddFooter>&amp;CStrana &amp;P z &amp;N</oddFooter>
  </headerFooter>
  <drawing r:id="rId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view="pageLayout" zoomScaleNormal="110" workbookViewId="0">
      <selection activeCell="H13" sqref="H13"/>
    </sheetView>
  </sheetViews>
  <sheetFormatPr defaultRowHeight="15"/>
  <cols>
    <col min="1" max="1" width="8.33203125" style="194" customWidth="1"/>
    <col min="2" max="2" width="1.6640625" style="194" customWidth="1"/>
    <col min="3" max="4" width="5" style="194" customWidth="1"/>
    <col min="5" max="5" width="11.6640625" style="194" customWidth="1"/>
    <col min="6" max="6" width="9.1640625" style="194" customWidth="1"/>
    <col min="7" max="7" width="5" style="194" customWidth="1"/>
    <col min="8" max="8" width="77.83203125" style="194" customWidth="1"/>
    <col min="9" max="10" width="20" style="194" customWidth="1"/>
    <col min="11" max="11" width="1.6640625" style="194" customWidth="1"/>
  </cols>
  <sheetData>
    <row r="1" spans="2:11" s="1" customFormat="1" ht="37.5" customHeight="1"/>
    <row r="2" spans="2:11" s="1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6" customFormat="1" ht="45" customHeight="1">
      <c r="B3" s="198"/>
      <c r="C3" s="325" t="s">
        <v>961</v>
      </c>
      <c r="D3" s="325"/>
      <c r="E3" s="325"/>
      <c r="F3" s="325"/>
      <c r="G3" s="325"/>
      <c r="H3" s="325"/>
      <c r="I3" s="325"/>
      <c r="J3" s="325"/>
      <c r="K3" s="199"/>
    </row>
    <row r="4" spans="2:11" s="1" customFormat="1" ht="25.5" customHeight="1">
      <c r="B4" s="200"/>
      <c r="C4" s="324" t="s">
        <v>962</v>
      </c>
      <c r="D4" s="324"/>
      <c r="E4" s="324"/>
      <c r="F4" s="324"/>
      <c r="G4" s="324"/>
      <c r="H4" s="324"/>
      <c r="I4" s="324"/>
      <c r="J4" s="324"/>
      <c r="K4" s="201"/>
    </row>
    <row r="5" spans="2:11" s="1" customFormat="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s="1" customFormat="1" ht="15" customHeight="1">
      <c r="B6" s="200"/>
      <c r="C6" s="323" t="s">
        <v>963</v>
      </c>
      <c r="D6" s="323"/>
      <c r="E6" s="323"/>
      <c r="F6" s="323"/>
      <c r="G6" s="323"/>
      <c r="H6" s="323"/>
      <c r="I6" s="323"/>
      <c r="J6" s="323"/>
      <c r="K6" s="201"/>
    </row>
    <row r="7" spans="2:11" s="1" customFormat="1" ht="15" customHeight="1">
      <c r="B7" s="204"/>
      <c r="C7" s="323" t="s">
        <v>964</v>
      </c>
      <c r="D7" s="323"/>
      <c r="E7" s="323"/>
      <c r="F7" s="323"/>
      <c r="G7" s="323"/>
      <c r="H7" s="323"/>
      <c r="I7" s="323"/>
      <c r="J7" s="323"/>
      <c r="K7" s="201"/>
    </row>
    <row r="8" spans="2:11" s="1" customFormat="1" ht="12.75" customHeight="1">
      <c r="B8" s="204"/>
      <c r="C8" s="203"/>
      <c r="D8" s="203"/>
      <c r="E8" s="203"/>
      <c r="F8" s="203"/>
      <c r="G8" s="203"/>
      <c r="H8" s="203"/>
      <c r="I8" s="203"/>
      <c r="J8" s="203"/>
      <c r="K8" s="201"/>
    </row>
    <row r="9" spans="2:11" s="1" customFormat="1" ht="15" customHeight="1">
      <c r="B9" s="204"/>
      <c r="C9" s="323" t="s">
        <v>965</v>
      </c>
      <c r="D9" s="323"/>
      <c r="E9" s="323"/>
      <c r="F9" s="323"/>
      <c r="G9" s="323"/>
      <c r="H9" s="323"/>
      <c r="I9" s="323"/>
      <c r="J9" s="323"/>
      <c r="K9" s="201"/>
    </row>
    <row r="10" spans="2:11" s="1" customFormat="1" ht="15" customHeight="1">
      <c r="B10" s="204"/>
      <c r="C10" s="203"/>
      <c r="D10" s="323" t="s">
        <v>966</v>
      </c>
      <c r="E10" s="323"/>
      <c r="F10" s="323"/>
      <c r="G10" s="323"/>
      <c r="H10" s="323"/>
      <c r="I10" s="323"/>
      <c r="J10" s="323"/>
      <c r="K10" s="201"/>
    </row>
    <row r="11" spans="2:11" s="1" customFormat="1" ht="15" customHeight="1">
      <c r="B11" s="204"/>
      <c r="C11" s="205"/>
      <c r="D11" s="323" t="s">
        <v>967</v>
      </c>
      <c r="E11" s="323"/>
      <c r="F11" s="323"/>
      <c r="G11" s="323"/>
      <c r="H11" s="323"/>
      <c r="I11" s="323"/>
      <c r="J11" s="323"/>
      <c r="K11" s="201"/>
    </row>
    <row r="12" spans="2:11" s="1" customFormat="1" ht="15" customHeight="1">
      <c r="B12" s="204"/>
      <c r="C12" s="205"/>
      <c r="D12" s="203"/>
      <c r="E12" s="203"/>
      <c r="F12" s="203"/>
      <c r="G12" s="203"/>
      <c r="H12" s="203"/>
      <c r="I12" s="203"/>
      <c r="J12" s="203"/>
      <c r="K12" s="201"/>
    </row>
    <row r="13" spans="2:11" s="1" customFormat="1" ht="15" customHeight="1">
      <c r="B13" s="204"/>
      <c r="C13" s="205"/>
      <c r="D13" s="206" t="s">
        <v>968</v>
      </c>
      <c r="E13" s="203"/>
      <c r="F13" s="203"/>
      <c r="G13" s="203"/>
      <c r="H13" s="203"/>
      <c r="I13" s="203"/>
      <c r="J13" s="203"/>
      <c r="K13" s="201"/>
    </row>
    <row r="14" spans="2:11" s="1" customFormat="1" ht="12.75" customHeight="1">
      <c r="B14" s="204"/>
      <c r="C14" s="205"/>
      <c r="D14" s="205"/>
      <c r="E14" s="205"/>
      <c r="F14" s="205"/>
      <c r="G14" s="205"/>
      <c r="H14" s="205"/>
      <c r="I14" s="205"/>
      <c r="J14" s="205"/>
      <c r="K14" s="201"/>
    </row>
    <row r="15" spans="2:11" s="1" customFormat="1" ht="15" customHeight="1">
      <c r="B15" s="204"/>
      <c r="C15" s="205"/>
      <c r="D15" s="323" t="s">
        <v>969</v>
      </c>
      <c r="E15" s="323"/>
      <c r="F15" s="323"/>
      <c r="G15" s="323"/>
      <c r="H15" s="323"/>
      <c r="I15" s="323"/>
      <c r="J15" s="323"/>
      <c r="K15" s="201"/>
    </row>
    <row r="16" spans="2:11" s="1" customFormat="1" ht="15" customHeight="1">
      <c r="B16" s="204"/>
      <c r="C16" s="205"/>
      <c r="D16" s="323" t="s">
        <v>970</v>
      </c>
      <c r="E16" s="323"/>
      <c r="F16" s="323"/>
      <c r="G16" s="323"/>
      <c r="H16" s="323"/>
      <c r="I16" s="323"/>
      <c r="J16" s="323"/>
      <c r="K16" s="201"/>
    </row>
    <row r="17" spans="2:11" s="1" customFormat="1" ht="15" customHeight="1">
      <c r="B17" s="204"/>
      <c r="C17" s="205"/>
      <c r="D17" s="323" t="s">
        <v>971</v>
      </c>
      <c r="E17" s="323"/>
      <c r="F17" s="323"/>
      <c r="G17" s="323"/>
      <c r="H17" s="323"/>
      <c r="I17" s="323"/>
      <c r="J17" s="323"/>
      <c r="K17" s="201"/>
    </row>
    <row r="18" spans="2:11" s="1" customFormat="1" ht="15" customHeight="1">
      <c r="B18" s="204"/>
      <c r="C18" s="205"/>
      <c r="D18" s="205"/>
      <c r="E18" s="207" t="s">
        <v>972</v>
      </c>
      <c r="F18" s="323" t="s">
        <v>973</v>
      </c>
      <c r="G18" s="323"/>
      <c r="H18" s="323"/>
      <c r="I18" s="323"/>
      <c r="J18" s="323"/>
      <c r="K18" s="201"/>
    </row>
    <row r="19" spans="2:11" s="1" customFormat="1" ht="15" customHeight="1">
      <c r="B19" s="204"/>
      <c r="C19" s="205"/>
      <c r="D19" s="205"/>
      <c r="E19" s="207" t="s">
        <v>80</v>
      </c>
      <c r="F19" s="323" t="s">
        <v>974</v>
      </c>
      <c r="G19" s="323"/>
      <c r="H19" s="323"/>
      <c r="I19" s="323"/>
      <c r="J19" s="323"/>
      <c r="K19" s="201"/>
    </row>
    <row r="20" spans="2:11" s="1" customFormat="1" ht="15" customHeight="1">
      <c r="B20" s="204"/>
      <c r="C20" s="205"/>
      <c r="D20" s="205"/>
      <c r="E20" s="207" t="s">
        <v>975</v>
      </c>
      <c r="F20" s="323" t="s">
        <v>976</v>
      </c>
      <c r="G20" s="323"/>
      <c r="H20" s="323"/>
      <c r="I20" s="323"/>
      <c r="J20" s="323"/>
      <c r="K20" s="201"/>
    </row>
    <row r="21" spans="2:11" s="1" customFormat="1" ht="15" customHeight="1">
      <c r="B21" s="204"/>
      <c r="C21" s="205"/>
      <c r="D21" s="205"/>
      <c r="E21" s="207" t="s">
        <v>977</v>
      </c>
      <c r="F21" s="323" t="s">
        <v>978</v>
      </c>
      <c r="G21" s="323"/>
      <c r="H21" s="323"/>
      <c r="I21" s="323"/>
      <c r="J21" s="323"/>
      <c r="K21" s="201"/>
    </row>
    <row r="22" spans="2:11" s="1" customFormat="1" ht="15" customHeight="1">
      <c r="B22" s="204"/>
      <c r="C22" s="205"/>
      <c r="D22" s="205"/>
      <c r="E22" s="207" t="s">
        <v>979</v>
      </c>
      <c r="F22" s="323" t="s">
        <v>980</v>
      </c>
      <c r="G22" s="323"/>
      <c r="H22" s="323"/>
      <c r="I22" s="323"/>
      <c r="J22" s="323"/>
      <c r="K22" s="201"/>
    </row>
    <row r="23" spans="2:11" s="1" customFormat="1" ht="15" customHeight="1">
      <c r="B23" s="204"/>
      <c r="C23" s="205"/>
      <c r="D23" s="205"/>
      <c r="E23" s="207" t="s">
        <v>981</v>
      </c>
      <c r="F23" s="323" t="s">
        <v>982</v>
      </c>
      <c r="G23" s="323"/>
      <c r="H23" s="323"/>
      <c r="I23" s="323"/>
      <c r="J23" s="323"/>
      <c r="K23" s="201"/>
    </row>
    <row r="24" spans="2:11" s="1" customFormat="1" ht="12.75" customHeight="1">
      <c r="B24" s="204"/>
      <c r="C24" s="205"/>
      <c r="D24" s="205"/>
      <c r="E24" s="205"/>
      <c r="F24" s="205"/>
      <c r="G24" s="205"/>
      <c r="H24" s="205"/>
      <c r="I24" s="205"/>
      <c r="J24" s="205"/>
      <c r="K24" s="201"/>
    </row>
    <row r="25" spans="2:11" s="1" customFormat="1" ht="15" customHeight="1">
      <c r="B25" s="204"/>
      <c r="C25" s="323" t="s">
        <v>983</v>
      </c>
      <c r="D25" s="323"/>
      <c r="E25" s="323"/>
      <c r="F25" s="323"/>
      <c r="G25" s="323"/>
      <c r="H25" s="323"/>
      <c r="I25" s="323"/>
      <c r="J25" s="323"/>
      <c r="K25" s="201"/>
    </row>
    <row r="26" spans="2:11" s="1" customFormat="1" ht="15" customHeight="1">
      <c r="B26" s="204"/>
      <c r="C26" s="323" t="s">
        <v>984</v>
      </c>
      <c r="D26" s="323"/>
      <c r="E26" s="323"/>
      <c r="F26" s="323"/>
      <c r="G26" s="323"/>
      <c r="H26" s="323"/>
      <c r="I26" s="323"/>
      <c r="J26" s="323"/>
      <c r="K26" s="201"/>
    </row>
    <row r="27" spans="2:11" s="1" customFormat="1" ht="15" customHeight="1">
      <c r="B27" s="204"/>
      <c r="C27" s="203"/>
      <c r="D27" s="323" t="s">
        <v>985</v>
      </c>
      <c r="E27" s="323"/>
      <c r="F27" s="323"/>
      <c r="G27" s="323"/>
      <c r="H27" s="323"/>
      <c r="I27" s="323"/>
      <c r="J27" s="323"/>
      <c r="K27" s="201"/>
    </row>
    <row r="28" spans="2:11" s="1" customFormat="1" ht="15" customHeight="1">
      <c r="B28" s="204"/>
      <c r="C28" s="205"/>
      <c r="D28" s="323" t="s">
        <v>986</v>
      </c>
      <c r="E28" s="323"/>
      <c r="F28" s="323"/>
      <c r="G28" s="323"/>
      <c r="H28" s="323"/>
      <c r="I28" s="323"/>
      <c r="J28" s="323"/>
      <c r="K28" s="201"/>
    </row>
    <row r="29" spans="2:11" s="1" customFormat="1" ht="12.75" customHeight="1">
      <c r="B29" s="204"/>
      <c r="C29" s="205"/>
      <c r="D29" s="205"/>
      <c r="E29" s="205"/>
      <c r="F29" s="205"/>
      <c r="G29" s="205"/>
      <c r="H29" s="205"/>
      <c r="I29" s="205"/>
      <c r="J29" s="205"/>
      <c r="K29" s="201"/>
    </row>
    <row r="30" spans="2:11" s="1" customFormat="1" ht="15" customHeight="1">
      <c r="B30" s="204"/>
      <c r="C30" s="205"/>
      <c r="D30" s="323" t="s">
        <v>987</v>
      </c>
      <c r="E30" s="323"/>
      <c r="F30" s="323"/>
      <c r="G30" s="323"/>
      <c r="H30" s="323"/>
      <c r="I30" s="323"/>
      <c r="J30" s="323"/>
      <c r="K30" s="201"/>
    </row>
    <row r="31" spans="2:11" s="1" customFormat="1" ht="15" customHeight="1">
      <c r="B31" s="204"/>
      <c r="C31" s="205"/>
      <c r="D31" s="323" t="s">
        <v>988</v>
      </c>
      <c r="E31" s="323"/>
      <c r="F31" s="323"/>
      <c r="G31" s="323"/>
      <c r="H31" s="323"/>
      <c r="I31" s="323"/>
      <c r="J31" s="323"/>
      <c r="K31" s="201"/>
    </row>
    <row r="32" spans="2:11" s="1" customFormat="1" ht="12.75" customHeight="1">
      <c r="B32" s="204"/>
      <c r="C32" s="205"/>
      <c r="D32" s="205"/>
      <c r="E32" s="205"/>
      <c r="F32" s="205"/>
      <c r="G32" s="205"/>
      <c r="H32" s="205"/>
      <c r="I32" s="205"/>
      <c r="J32" s="205"/>
      <c r="K32" s="201"/>
    </row>
    <row r="33" spans="2:11" s="1" customFormat="1" ht="15" customHeight="1">
      <c r="B33" s="204"/>
      <c r="C33" s="205"/>
      <c r="D33" s="323" t="s">
        <v>989</v>
      </c>
      <c r="E33" s="323"/>
      <c r="F33" s="323"/>
      <c r="G33" s="323"/>
      <c r="H33" s="323"/>
      <c r="I33" s="323"/>
      <c r="J33" s="323"/>
      <c r="K33" s="201"/>
    </row>
    <row r="34" spans="2:11" s="1" customFormat="1" ht="15" customHeight="1">
      <c r="B34" s="204"/>
      <c r="C34" s="205"/>
      <c r="D34" s="323" t="s">
        <v>990</v>
      </c>
      <c r="E34" s="323"/>
      <c r="F34" s="323"/>
      <c r="G34" s="323"/>
      <c r="H34" s="323"/>
      <c r="I34" s="323"/>
      <c r="J34" s="323"/>
      <c r="K34" s="201"/>
    </row>
    <row r="35" spans="2:11" s="1" customFormat="1" ht="15" customHeight="1">
      <c r="B35" s="204"/>
      <c r="C35" s="205"/>
      <c r="D35" s="323" t="s">
        <v>991</v>
      </c>
      <c r="E35" s="323"/>
      <c r="F35" s="323"/>
      <c r="G35" s="323"/>
      <c r="H35" s="323"/>
      <c r="I35" s="323"/>
      <c r="J35" s="323"/>
      <c r="K35" s="201"/>
    </row>
    <row r="36" spans="2:11" s="1" customFormat="1" ht="15" customHeight="1">
      <c r="B36" s="204"/>
      <c r="C36" s="205"/>
      <c r="D36" s="203"/>
      <c r="E36" s="206" t="s">
        <v>109</v>
      </c>
      <c r="F36" s="203"/>
      <c r="G36" s="323" t="s">
        <v>992</v>
      </c>
      <c r="H36" s="323"/>
      <c r="I36" s="323"/>
      <c r="J36" s="323"/>
      <c r="K36" s="201"/>
    </row>
    <row r="37" spans="2:11" s="1" customFormat="1" ht="30.75" customHeight="1">
      <c r="B37" s="204"/>
      <c r="C37" s="205"/>
      <c r="D37" s="203"/>
      <c r="E37" s="206" t="s">
        <v>993</v>
      </c>
      <c r="F37" s="203"/>
      <c r="G37" s="323" t="s">
        <v>994</v>
      </c>
      <c r="H37" s="323"/>
      <c r="I37" s="323"/>
      <c r="J37" s="323"/>
      <c r="K37" s="201"/>
    </row>
    <row r="38" spans="2:11" s="1" customFormat="1" ht="15" customHeight="1">
      <c r="B38" s="204"/>
      <c r="C38" s="205"/>
      <c r="D38" s="203"/>
      <c r="E38" s="206" t="s">
        <v>54</v>
      </c>
      <c r="F38" s="203"/>
      <c r="G38" s="323" t="s">
        <v>995</v>
      </c>
      <c r="H38" s="323"/>
      <c r="I38" s="323"/>
      <c r="J38" s="323"/>
      <c r="K38" s="201"/>
    </row>
    <row r="39" spans="2:11" s="1" customFormat="1" ht="15" customHeight="1">
      <c r="B39" s="204"/>
      <c r="C39" s="205"/>
      <c r="D39" s="203"/>
      <c r="E39" s="206" t="s">
        <v>55</v>
      </c>
      <c r="F39" s="203"/>
      <c r="G39" s="323" t="s">
        <v>996</v>
      </c>
      <c r="H39" s="323"/>
      <c r="I39" s="323"/>
      <c r="J39" s="323"/>
      <c r="K39" s="201"/>
    </row>
    <row r="40" spans="2:11" s="1" customFormat="1" ht="15" customHeight="1">
      <c r="B40" s="204"/>
      <c r="C40" s="205"/>
      <c r="D40" s="203"/>
      <c r="E40" s="206" t="s">
        <v>110</v>
      </c>
      <c r="F40" s="203"/>
      <c r="G40" s="323" t="s">
        <v>997</v>
      </c>
      <c r="H40" s="323"/>
      <c r="I40" s="323"/>
      <c r="J40" s="323"/>
      <c r="K40" s="201"/>
    </row>
    <row r="41" spans="2:11" s="1" customFormat="1" ht="15" customHeight="1">
      <c r="B41" s="204"/>
      <c r="C41" s="205"/>
      <c r="D41" s="203"/>
      <c r="E41" s="206" t="s">
        <v>111</v>
      </c>
      <c r="F41" s="203"/>
      <c r="G41" s="323" t="s">
        <v>998</v>
      </c>
      <c r="H41" s="323"/>
      <c r="I41" s="323"/>
      <c r="J41" s="323"/>
      <c r="K41" s="201"/>
    </row>
    <row r="42" spans="2:11" s="1" customFormat="1" ht="15" customHeight="1">
      <c r="B42" s="204"/>
      <c r="C42" s="205"/>
      <c r="D42" s="203"/>
      <c r="E42" s="206" t="s">
        <v>999</v>
      </c>
      <c r="F42" s="203"/>
      <c r="G42" s="323" t="s">
        <v>1000</v>
      </c>
      <c r="H42" s="323"/>
      <c r="I42" s="323"/>
      <c r="J42" s="323"/>
      <c r="K42" s="201"/>
    </row>
    <row r="43" spans="2:11" s="1" customFormat="1" ht="15" customHeight="1">
      <c r="B43" s="204"/>
      <c r="C43" s="205"/>
      <c r="D43" s="203"/>
      <c r="E43" s="206"/>
      <c r="F43" s="203"/>
      <c r="G43" s="323" t="s">
        <v>1001</v>
      </c>
      <c r="H43" s="323"/>
      <c r="I43" s="323"/>
      <c r="J43" s="323"/>
      <c r="K43" s="201"/>
    </row>
    <row r="44" spans="2:11" s="1" customFormat="1" ht="15" customHeight="1">
      <c r="B44" s="204"/>
      <c r="C44" s="205"/>
      <c r="D44" s="203"/>
      <c r="E44" s="206" t="s">
        <v>1002</v>
      </c>
      <c r="F44" s="203"/>
      <c r="G44" s="323" t="s">
        <v>1003</v>
      </c>
      <c r="H44" s="323"/>
      <c r="I44" s="323"/>
      <c r="J44" s="323"/>
      <c r="K44" s="201"/>
    </row>
    <row r="45" spans="2:11" s="1" customFormat="1" ht="15" customHeight="1">
      <c r="B45" s="204"/>
      <c r="C45" s="205"/>
      <c r="D45" s="203"/>
      <c r="E45" s="206" t="s">
        <v>113</v>
      </c>
      <c r="F45" s="203"/>
      <c r="G45" s="323" t="s">
        <v>1004</v>
      </c>
      <c r="H45" s="323"/>
      <c r="I45" s="323"/>
      <c r="J45" s="323"/>
      <c r="K45" s="201"/>
    </row>
    <row r="46" spans="2:11" s="1" customFormat="1" ht="12.75" customHeight="1">
      <c r="B46" s="204"/>
      <c r="C46" s="205"/>
      <c r="D46" s="203"/>
      <c r="E46" s="203"/>
      <c r="F46" s="203"/>
      <c r="G46" s="203"/>
      <c r="H46" s="203"/>
      <c r="I46" s="203"/>
      <c r="J46" s="203"/>
      <c r="K46" s="201"/>
    </row>
    <row r="47" spans="2:11" s="1" customFormat="1" ht="15" customHeight="1">
      <c r="B47" s="204"/>
      <c r="C47" s="205"/>
      <c r="D47" s="323" t="s">
        <v>1005</v>
      </c>
      <c r="E47" s="323"/>
      <c r="F47" s="323"/>
      <c r="G47" s="323"/>
      <c r="H47" s="323"/>
      <c r="I47" s="323"/>
      <c r="J47" s="323"/>
      <c r="K47" s="201"/>
    </row>
    <row r="48" spans="2:11" s="1" customFormat="1" ht="15" customHeight="1">
      <c r="B48" s="204"/>
      <c r="C48" s="205"/>
      <c r="D48" s="205"/>
      <c r="E48" s="323" t="s">
        <v>1006</v>
      </c>
      <c r="F48" s="323"/>
      <c r="G48" s="323"/>
      <c r="H48" s="323"/>
      <c r="I48" s="323"/>
      <c r="J48" s="323"/>
      <c r="K48" s="201"/>
    </row>
    <row r="49" spans="2:11" s="1" customFormat="1" ht="15" customHeight="1">
      <c r="B49" s="204"/>
      <c r="C49" s="205"/>
      <c r="D49" s="205"/>
      <c r="E49" s="323" t="s">
        <v>1007</v>
      </c>
      <c r="F49" s="323"/>
      <c r="G49" s="323"/>
      <c r="H49" s="323"/>
      <c r="I49" s="323"/>
      <c r="J49" s="323"/>
      <c r="K49" s="201"/>
    </row>
    <row r="50" spans="2:11" s="1" customFormat="1" ht="15" customHeight="1">
      <c r="B50" s="204"/>
      <c r="C50" s="205"/>
      <c r="D50" s="205"/>
      <c r="E50" s="323" t="s">
        <v>1008</v>
      </c>
      <c r="F50" s="323"/>
      <c r="G50" s="323"/>
      <c r="H50" s="323"/>
      <c r="I50" s="323"/>
      <c r="J50" s="323"/>
      <c r="K50" s="201"/>
    </row>
    <row r="51" spans="2:11" s="1" customFormat="1" ht="15" customHeight="1">
      <c r="B51" s="204"/>
      <c r="C51" s="205"/>
      <c r="D51" s="323" t="s">
        <v>1009</v>
      </c>
      <c r="E51" s="323"/>
      <c r="F51" s="323"/>
      <c r="G51" s="323"/>
      <c r="H51" s="323"/>
      <c r="I51" s="323"/>
      <c r="J51" s="323"/>
      <c r="K51" s="201"/>
    </row>
    <row r="52" spans="2:11" s="1" customFormat="1" ht="25.5" customHeight="1">
      <c r="B52" s="200"/>
      <c r="C52" s="324" t="s">
        <v>1010</v>
      </c>
      <c r="D52" s="324"/>
      <c r="E52" s="324"/>
      <c r="F52" s="324"/>
      <c r="G52" s="324"/>
      <c r="H52" s="324"/>
      <c r="I52" s="324"/>
      <c r="J52" s="324"/>
      <c r="K52" s="201"/>
    </row>
    <row r="53" spans="2:11" s="1" customFormat="1" ht="5.25" customHeight="1">
      <c r="B53" s="200"/>
      <c r="C53" s="202"/>
      <c r="D53" s="202"/>
      <c r="E53" s="202"/>
      <c r="F53" s="202"/>
      <c r="G53" s="202"/>
      <c r="H53" s="202"/>
      <c r="I53" s="202"/>
      <c r="J53" s="202"/>
      <c r="K53" s="201"/>
    </row>
    <row r="54" spans="2:11" s="1" customFormat="1" ht="15" customHeight="1">
      <c r="B54" s="200"/>
      <c r="C54" s="323" t="s">
        <v>1011</v>
      </c>
      <c r="D54" s="323"/>
      <c r="E54" s="323"/>
      <c r="F54" s="323"/>
      <c r="G54" s="323"/>
      <c r="H54" s="323"/>
      <c r="I54" s="323"/>
      <c r="J54" s="323"/>
      <c r="K54" s="201"/>
    </row>
    <row r="55" spans="2:11" s="1" customFormat="1" ht="15" customHeight="1">
      <c r="B55" s="200"/>
      <c r="C55" s="323" t="s">
        <v>1012</v>
      </c>
      <c r="D55" s="323"/>
      <c r="E55" s="323"/>
      <c r="F55" s="323"/>
      <c r="G55" s="323"/>
      <c r="H55" s="323"/>
      <c r="I55" s="323"/>
      <c r="J55" s="323"/>
      <c r="K55" s="201"/>
    </row>
    <row r="56" spans="2:11" s="1" customFormat="1" ht="12.75" customHeight="1">
      <c r="B56" s="200"/>
      <c r="C56" s="203"/>
      <c r="D56" s="203"/>
      <c r="E56" s="203"/>
      <c r="F56" s="203"/>
      <c r="G56" s="203"/>
      <c r="H56" s="203"/>
      <c r="I56" s="203"/>
      <c r="J56" s="203"/>
      <c r="K56" s="201"/>
    </row>
    <row r="57" spans="2:11" s="1" customFormat="1" ht="15" customHeight="1">
      <c r="B57" s="200"/>
      <c r="C57" s="323" t="s">
        <v>1013</v>
      </c>
      <c r="D57" s="323"/>
      <c r="E57" s="323"/>
      <c r="F57" s="323"/>
      <c r="G57" s="323"/>
      <c r="H57" s="323"/>
      <c r="I57" s="323"/>
      <c r="J57" s="323"/>
      <c r="K57" s="201"/>
    </row>
    <row r="58" spans="2:11" s="1" customFormat="1" ht="15" customHeight="1">
      <c r="B58" s="200"/>
      <c r="C58" s="205"/>
      <c r="D58" s="323" t="s">
        <v>1014</v>
      </c>
      <c r="E58" s="323"/>
      <c r="F58" s="323"/>
      <c r="G58" s="323"/>
      <c r="H58" s="323"/>
      <c r="I58" s="323"/>
      <c r="J58" s="323"/>
      <c r="K58" s="201"/>
    </row>
    <row r="59" spans="2:11" s="1" customFormat="1" ht="15" customHeight="1">
      <c r="B59" s="200"/>
      <c r="C59" s="205"/>
      <c r="D59" s="323" t="s">
        <v>1015</v>
      </c>
      <c r="E59" s="323"/>
      <c r="F59" s="323"/>
      <c r="G59" s="323"/>
      <c r="H59" s="323"/>
      <c r="I59" s="323"/>
      <c r="J59" s="323"/>
      <c r="K59" s="201"/>
    </row>
    <row r="60" spans="2:11" s="1" customFormat="1" ht="15" customHeight="1">
      <c r="B60" s="200"/>
      <c r="C60" s="205"/>
      <c r="D60" s="323" t="s">
        <v>1016</v>
      </c>
      <c r="E60" s="323"/>
      <c r="F60" s="323"/>
      <c r="G60" s="323"/>
      <c r="H60" s="323"/>
      <c r="I60" s="323"/>
      <c r="J60" s="323"/>
      <c r="K60" s="201"/>
    </row>
    <row r="61" spans="2:11" s="1" customFormat="1" ht="15" customHeight="1">
      <c r="B61" s="200"/>
      <c r="C61" s="205"/>
      <c r="D61" s="323" t="s">
        <v>1017</v>
      </c>
      <c r="E61" s="323"/>
      <c r="F61" s="323"/>
      <c r="G61" s="323"/>
      <c r="H61" s="323"/>
      <c r="I61" s="323"/>
      <c r="J61" s="323"/>
      <c r="K61" s="201"/>
    </row>
    <row r="62" spans="2:11" s="1" customFormat="1" ht="15" customHeight="1">
      <c r="B62" s="200"/>
      <c r="C62" s="205"/>
      <c r="D62" s="326" t="s">
        <v>1018</v>
      </c>
      <c r="E62" s="326"/>
      <c r="F62" s="326"/>
      <c r="G62" s="326"/>
      <c r="H62" s="326"/>
      <c r="I62" s="326"/>
      <c r="J62" s="326"/>
      <c r="K62" s="201"/>
    </row>
    <row r="63" spans="2:11" s="1" customFormat="1" ht="15" customHeight="1">
      <c r="B63" s="200"/>
      <c r="C63" s="205"/>
      <c r="D63" s="323" t="s">
        <v>1019</v>
      </c>
      <c r="E63" s="323"/>
      <c r="F63" s="323"/>
      <c r="G63" s="323"/>
      <c r="H63" s="323"/>
      <c r="I63" s="323"/>
      <c r="J63" s="323"/>
      <c r="K63" s="201"/>
    </row>
    <row r="64" spans="2:11" s="1" customFormat="1" ht="12.75" customHeight="1">
      <c r="B64" s="200"/>
      <c r="C64" s="205"/>
      <c r="D64" s="205"/>
      <c r="E64" s="208"/>
      <c r="F64" s="205"/>
      <c r="G64" s="205"/>
      <c r="H64" s="205"/>
      <c r="I64" s="205"/>
      <c r="J64" s="205"/>
      <c r="K64" s="201"/>
    </row>
    <row r="65" spans="2:11" s="1" customFormat="1" ht="15" customHeight="1">
      <c r="B65" s="200"/>
      <c r="C65" s="205"/>
      <c r="D65" s="323" t="s">
        <v>1020</v>
      </c>
      <c r="E65" s="323"/>
      <c r="F65" s="323"/>
      <c r="G65" s="323"/>
      <c r="H65" s="323"/>
      <c r="I65" s="323"/>
      <c r="J65" s="323"/>
      <c r="K65" s="201"/>
    </row>
    <row r="66" spans="2:11" s="1" customFormat="1" ht="15" customHeight="1">
      <c r="B66" s="200"/>
      <c r="C66" s="205"/>
      <c r="D66" s="326" t="s">
        <v>1021</v>
      </c>
      <c r="E66" s="326"/>
      <c r="F66" s="326"/>
      <c r="G66" s="326"/>
      <c r="H66" s="326"/>
      <c r="I66" s="326"/>
      <c r="J66" s="326"/>
      <c r="K66" s="201"/>
    </row>
    <row r="67" spans="2:11" s="1" customFormat="1" ht="15" customHeight="1">
      <c r="B67" s="200"/>
      <c r="C67" s="205"/>
      <c r="D67" s="323" t="s">
        <v>1022</v>
      </c>
      <c r="E67" s="323"/>
      <c r="F67" s="323"/>
      <c r="G67" s="323"/>
      <c r="H67" s="323"/>
      <c r="I67" s="323"/>
      <c r="J67" s="323"/>
      <c r="K67" s="201"/>
    </row>
    <row r="68" spans="2:11" s="1" customFormat="1" ht="15" customHeight="1">
      <c r="B68" s="200"/>
      <c r="C68" s="205"/>
      <c r="D68" s="323" t="s">
        <v>1023</v>
      </c>
      <c r="E68" s="323"/>
      <c r="F68" s="323"/>
      <c r="G68" s="323"/>
      <c r="H68" s="323"/>
      <c r="I68" s="323"/>
      <c r="J68" s="323"/>
      <c r="K68" s="201"/>
    </row>
    <row r="69" spans="2:11" s="1" customFormat="1" ht="15" customHeight="1">
      <c r="B69" s="200"/>
      <c r="C69" s="205"/>
      <c r="D69" s="323" t="s">
        <v>1024</v>
      </c>
      <c r="E69" s="323"/>
      <c r="F69" s="323"/>
      <c r="G69" s="323"/>
      <c r="H69" s="323"/>
      <c r="I69" s="323"/>
      <c r="J69" s="323"/>
      <c r="K69" s="201"/>
    </row>
    <row r="70" spans="2:11" s="1" customFormat="1" ht="15" customHeight="1">
      <c r="B70" s="200"/>
      <c r="C70" s="205"/>
      <c r="D70" s="323" t="s">
        <v>1025</v>
      </c>
      <c r="E70" s="323"/>
      <c r="F70" s="323"/>
      <c r="G70" s="323"/>
      <c r="H70" s="323"/>
      <c r="I70" s="323"/>
      <c r="J70" s="323"/>
      <c r="K70" s="201"/>
    </row>
    <row r="71" spans="2:1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pans="2:11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2:11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s="1" customFormat="1" ht="45" customHeight="1">
      <c r="B75" s="217"/>
      <c r="C75" s="327" t="s">
        <v>1026</v>
      </c>
      <c r="D75" s="327"/>
      <c r="E75" s="327"/>
      <c r="F75" s="327"/>
      <c r="G75" s="327"/>
      <c r="H75" s="327"/>
      <c r="I75" s="327"/>
      <c r="J75" s="327"/>
      <c r="K75" s="218"/>
    </row>
    <row r="76" spans="2:11" s="1" customFormat="1" ht="17.25" customHeight="1">
      <c r="B76" s="217"/>
      <c r="C76" s="219" t="s">
        <v>1027</v>
      </c>
      <c r="D76" s="219"/>
      <c r="E76" s="219"/>
      <c r="F76" s="219" t="s">
        <v>1028</v>
      </c>
      <c r="G76" s="220"/>
      <c r="H76" s="219" t="s">
        <v>55</v>
      </c>
      <c r="I76" s="219" t="s">
        <v>58</v>
      </c>
      <c r="J76" s="219" t="s">
        <v>1029</v>
      </c>
      <c r="K76" s="218"/>
    </row>
    <row r="77" spans="2:11" s="1" customFormat="1" ht="17.25" customHeight="1">
      <c r="B77" s="217"/>
      <c r="C77" s="221" t="s">
        <v>1030</v>
      </c>
      <c r="D77" s="221"/>
      <c r="E77" s="221"/>
      <c r="F77" s="222" t="s">
        <v>1031</v>
      </c>
      <c r="G77" s="223"/>
      <c r="H77" s="221"/>
      <c r="I77" s="221"/>
      <c r="J77" s="221" t="s">
        <v>1032</v>
      </c>
      <c r="K77" s="218"/>
    </row>
    <row r="78" spans="2:11" s="1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s="1" customFormat="1" ht="15" customHeight="1">
      <c r="B79" s="217"/>
      <c r="C79" s="206" t="s">
        <v>54</v>
      </c>
      <c r="D79" s="226"/>
      <c r="E79" s="226"/>
      <c r="F79" s="227" t="s">
        <v>1033</v>
      </c>
      <c r="G79" s="228"/>
      <c r="H79" s="206" t="s">
        <v>1034</v>
      </c>
      <c r="I79" s="206" t="s">
        <v>1035</v>
      </c>
      <c r="J79" s="206">
        <v>20</v>
      </c>
      <c r="K79" s="218"/>
    </row>
    <row r="80" spans="2:11" s="1" customFormat="1" ht="15" customHeight="1">
      <c r="B80" s="217"/>
      <c r="C80" s="206" t="s">
        <v>1036</v>
      </c>
      <c r="D80" s="206"/>
      <c r="E80" s="206"/>
      <c r="F80" s="227" t="s">
        <v>1033</v>
      </c>
      <c r="G80" s="228"/>
      <c r="H80" s="206" t="s">
        <v>1037</v>
      </c>
      <c r="I80" s="206" t="s">
        <v>1035</v>
      </c>
      <c r="J80" s="206">
        <v>120</v>
      </c>
      <c r="K80" s="218"/>
    </row>
    <row r="81" spans="2:11" s="1" customFormat="1" ht="15" customHeight="1">
      <c r="B81" s="229"/>
      <c r="C81" s="206" t="s">
        <v>1038</v>
      </c>
      <c r="D81" s="206"/>
      <c r="E81" s="206"/>
      <c r="F81" s="227" t="s">
        <v>1039</v>
      </c>
      <c r="G81" s="228"/>
      <c r="H81" s="206" t="s">
        <v>1040</v>
      </c>
      <c r="I81" s="206" t="s">
        <v>1035</v>
      </c>
      <c r="J81" s="206">
        <v>50</v>
      </c>
      <c r="K81" s="218"/>
    </row>
    <row r="82" spans="2:11" s="1" customFormat="1" ht="15" customHeight="1">
      <c r="B82" s="229"/>
      <c r="C82" s="206" t="s">
        <v>1041</v>
      </c>
      <c r="D82" s="206"/>
      <c r="E82" s="206"/>
      <c r="F82" s="227" t="s">
        <v>1033</v>
      </c>
      <c r="G82" s="228"/>
      <c r="H82" s="206" t="s">
        <v>1042</v>
      </c>
      <c r="I82" s="206" t="s">
        <v>1043</v>
      </c>
      <c r="J82" s="206"/>
      <c r="K82" s="218"/>
    </row>
    <row r="83" spans="2:11" s="1" customFormat="1" ht="15" customHeight="1">
      <c r="B83" s="229"/>
      <c r="C83" s="230" t="s">
        <v>1044</v>
      </c>
      <c r="D83" s="230"/>
      <c r="E83" s="230"/>
      <c r="F83" s="231" t="s">
        <v>1039</v>
      </c>
      <c r="G83" s="230"/>
      <c r="H83" s="230" t="s">
        <v>1045</v>
      </c>
      <c r="I83" s="230" t="s">
        <v>1035</v>
      </c>
      <c r="J83" s="230">
        <v>15</v>
      </c>
      <c r="K83" s="218"/>
    </row>
    <row r="84" spans="2:11" s="1" customFormat="1" ht="15" customHeight="1">
      <c r="B84" s="229"/>
      <c r="C84" s="230" t="s">
        <v>1046</v>
      </c>
      <c r="D84" s="230"/>
      <c r="E84" s="230"/>
      <c r="F84" s="231" t="s">
        <v>1039</v>
      </c>
      <c r="G84" s="230"/>
      <c r="H84" s="230" t="s">
        <v>1047</v>
      </c>
      <c r="I84" s="230" t="s">
        <v>1035</v>
      </c>
      <c r="J84" s="230">
        <v>15</v>
      </c>
      <c r="K84" s="218"/>
    </row>
    <row r="85" spans="2:11" s="1" customFormat="1" ht="15" customHeight="1">
      <c r="B85" s="229"/>
      <c r="C85" s="230" t="s">
        <v>1048</v>
      </c>
      <c r="D85" s="230"/>
      <c r="E85" s="230"/>
      <c r="F85" s="231" t="s">
        <v>1039</v>
      </c>
      <c r="G85" s="230"/>
      <c r="H85" s="230" t="s">
        <v>1049</v>
      </c>
      <c r="I85" s="230" t="s">
        <v>1035</v>
      </c>
      <c r="J85" s="230">
        <v>20</v>
      </c>
      <c r="K85" s="218"/>
    </row>
    <row r="86" spans="2:11" s="1" customFormat="1" ht="15" customHeight="1">
      <c r="B86" s="229"/>
      <c r="C86" s="230" t="s">
        <v>1050</v>
      </c>
      <c r="D86" s="230"/>
      <c r="E86" s="230"/>
      <c r="F86" s="231" t="s">
        <v>1039</v>
      </c>
      <c r="G86" s="230"/>
      <c r="H86" s="230" t="s">
        <v>1051</v>
      </c>
      <c r="I86" s="230" t="s">
        <v>1035</v>
      </c>
      <c r="J86" s="230">
        <v>20</v>
      </c>
      <c r="K86" s="218"/>
    </row>
    <row r="87" spans="2:11" s="1" customFormat="1" ht="15" customHeight="1">
      <c r="B87" s="229"/>
      <c r="C87" s="206" t="s">
        <v>1052</v>
      </c>
      <c r="D87" s="206"/>
      <c r="E87" s="206"/>
      <c r="F87" s="227" t="s">
        <v>1039</v>
      </c>
      <c r="G87" s="228"/>
      <c r="H87" s="206" t="s">
        <v>1053</v>
      </c>
      <c r="I87" s="206" t="s">
        <v>1035</v>
      </c>
      <c r="J87" s="206">
        <v>50</v>
      </c>
      <c r="K87" s="218"/>
    </row>
    <row r="88" spans="2:11" s="1" customFormat="1" ht="15" customHeight="1">
      <c r="B88" s="229"/>
      <c r="C88" s="206" t="s">
        <v>1054</v>
      </c>
      <c r="D88" s="206"/>
      <c r="E88" s="206"/>
      <c r="F88" s="227" t="s">
        <v>1039</v>
      </c>
      <c r="G88" s="228"/>
      <c r="H88" s="206" t="s">
        <v>1055</v>
      </c>
      <c r="I88" s="206" t="s">
        <v>1035</v>
      </c>
      <c r="J88" s="206">
        <v>20</v>
      </c>
      <c r="K88" s="218"/>
    </row>
    <row r="89" spans="2:11" s="1" customFormat="1" ht="15" customHeight="1">
      <c r="B89" s="229"/>
      <c r="C89" s="206" t="s">
        <v>1056</v>
      </c>
      <c r="D89" s="206"/>
      <c r="E89" s="206"/>
      <c r="F89" s="227" t="s">
        <v>1039</v>
      </c>
      <c r="G89" s="228"/>
      <c r="H89" s="206" t="s">
        <v>1057</v>
      </c>
      <c r="I89" s="206" t="s">
        <v>1035</v>
      </c>
      <c r="J89" s="206">
        <v>20</v>
      </c>
      <c r="K89" s="218"/>
    </row>
    <row r="90" spans="2:11" s="1" customFormat="1" ht="15" customHeight="1">
      <c r="B90" s="229"/>
      <c r="C90" s="206" t="s">
        <v>1058</v>
      </c>
      <c r="D90" s="206"/>
      <c r="E90" s="206"/>
      <c r="F90" s="227" t="s">
        <v>1039</v>
      </c>
      <c r="G90" s="228"/>
      <c r="H90" s="206" t="s">
        <v>1059</v>
      </c>
      <c r="I90" s="206" t="s">
        <v>1035</v>
      </c>
      <c r="J90" s="206">
        <v>50</v>
      </c>
      <c r="K90" s="218"/>
    </row>
    <row r="91" spans="2:11" s="1" customFormat="1" ht="15" customHeight="1">
      <c r="B91" s="229"/>
      <c r="C91" s="206" t="s">
        <v>1060</v>
      </c>
      <c r="D91" s="206"/>
      <c r="E91" s="206"/>
      <c r="F91" s="227" t="s">
        <v>1039</v>
      </c>
      <c r="G91" s="228"/>
      <c r="H91" s="206" t="s">
        <v>1060</v>
      </c>
      <c r="I91" s="206" t="s">
        <v>1035</v>
      </c>
      <c r="J91" s="206">
        <v>50</v>
      </c>
      <c r="K91" s="218"/>
    </row>
    <row r="92" spans="2:11" s="1" customFormat="1" ht="15" customHeight="1">
      <c r="B92" s="229"/>
      <c r="C92" s="206" t="s">
        <v>1061</v>
      </c>
      <c r="D92" s="206"/>
      <c r="E92" s="206"/>
      <c r="F92" s="227" t="s">
        <v>1039</v>
      </c>
      <c r="G92" s="228"/>
      <c r="H92" s="206" t="s">
        <v>1062</v>
      </c>
      <c r="I92" s="206" t="s">
        <v>1035</v>
      </c>
      <c r="J92" s="206">
        <v>255</v>
      </c>
      <c r="K92" s="218"/>
    </row>
    <row r="93" spans="2:11" s="1" customFormat="1" ht="15" customHeight="1">
      <c r="B93" s="229"/>
      <c r="C93" s="206" t="s">
        <v>1063</v>
      </c>
      <c r="D93" s="206"/>
      <c r="E93" s="206"/>
      <c r="F93" s="227" t="s">
        <v>1033</v>
      </c>
      <c r="G93" s="228"/>
      <c r="H93" s="206" t="s">
        <v>1064</v>
      </c>
      <c r="I93" s="206" t="s">
        <v>1065</v>
      </c>
      <c r="J93" s="206"/>
      <c r="K93" s="218"/>
    </row>
    <row r="94" spans="2:11" s="1" customFormat="1" ht="15" customHeight="1">
      <c r="B94" s="229"/>
      <c r="C94" s="206" t="s">
        <v>1066</v>
      </c>
      <c r="D94" s="206"/>
      <c r="E94" s="206"/>
      <c r="F94" s="227" t="s">
        <v>1033</v>
      </c>
      <c r="G94" s="228"/>
      <c r="H94" s="206" t="s">
        <v>1067</v>
      </c>
      <c r="I94" s="206" t="s">
        <v>1068</v>
      </c>
      <c r="J94" s="206"/>
      <c r="K94" s="218"/>
    </row>
    <row r="95" spans="2:11" s="1" customFormat="1" ht="15" customHeight="1">
      <c r="B95" s="229"/>
      <c r="C95" s="206" t="s">
        <v>1069</v>
      </c>
      <c r="D95" s="206"/>
      <c r="E95" s="206"/>
      <c r="F95" s="227" t="s">
        <v>1033</v>
      </c>
      <c r="G95" s="228"/>
      <c r="H95" s="206" t="s">
        <v>1069</v>
      </c>
      <c r="I95" s="206" t="s">
        <v>1068</v>
      </c>
      <c r="J95" s="206"/>
      <c r="K95" s="218"/>
    </row>
    <row r="96" spans="2:11" s="1" customFormat="1" ht="15" customHeight="1">
      <c r="B96" s="229"/>
      <c r="C96" s="206" t="s">
        <v>39</v>
      </c>
      <c r="D96" s="206"/>
      <c r="E96" s="206"/>
      <c r="F96" s="227" t="s">
        <v>1033</v>
      </c>
      <c r="G96" s="228"/>
      <c r="H96" s="206" t="s">
        <v>1070</v>
      </c>
      <c r="I96" s="206" t="s">
        <v>1068</v>
      </c>
      <c r="J96" s="206"/>
      <c r="K96" s="218"/>
    </row>
    <row r="97" spans="2:11" s="1" customFormat="1" ht="15" customHeight="1">
      <c r="B97" s="229"/>
      <c r="C97" s="206" t="s">
        <v>49</v>
      </c>
      <c r="D97" s="206"/>
      <c r="E97" s="206"/>
      <c r="F97" s="227" t="s">
        <v>1033</v>
      </c>
      <c r="G97" s="228"/>
      <c r="H97" s="206" t="s">
        <v>1071</v>
      </c>
      <c r="I97" s="206" t="s">
        <v>1068</v>
      </c>
      <c r="J97" s="206"/>
      <c r="K97" s="218"/>
    </row>
    <row r="98" spans="2:11" s="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s="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s="1" customFormat="1" ht="45" customHeight="1">
      <c r="B102" s="217"/>
      <c r="C102" s="327" t="s">
        <v>1072</v>
      </c>
      <c r="D102" s="327"/>
      <c r="E102" s="327"/>
      <c r="F102" s="327"/>
      <c r="G102" s="327"/>
      <c r="H102" s="327"/>
      <c r="I102" s="327"/>
      <c r="J102" s="327"/>
      <c r="K102" s="218"/>
    </row>
    <row r="103" spans="2:11" s="1" customFormat="1" ht="17.25" customHeight="1">
      <c r="B103" s="217"/>
      <c r="C103" s="219" t="s">
        <v>1027</v>
      </c>
      <c r="D103" s="219"/>
      <c r="E103" s="219"/>
      <c r="F103" s="219" t="s">
        <v>1028</v>
      </c>
      <c r="G103" s="220"/>
      <c r="H103" s="219" t="s">
        <v>55</v>
      </c>
      <c r="I103" s="219" t="s">
        <v>58</v>
      </c>
      <c r="J103" s="219" t="s">
        <v>1029</v>
      </c>
      <c r="K103" s="218"/>
    </row>
    <row r="104" spans="2:11" s="1" customFormat="1" ht="17.25" customHeight="1">
      <c r="B104" s="217"/>
      <c r="C104" s="221" t="s">
        <v>1030</v>
      </c>
      <c r="D104" s="221"/>
      <c r="E104" s="221"/>
      <c r="F104" s="222" t="s">
        <v>1031</v>
      </c>
      <c r="G104" s="223"/>
      <c r="H104" s="221"/>
      <c r="I104" s="221"/>
      <c r="J104" s="221" t="s">
        <v>1032</v>
      </c>
      <c r="K104" s="218"/>
    </row>
    <row r="105" spans="2:11" s="1" customFormat="1" ht="5.25" customHeight="1">
      <c r="B105" s="217"/>
      <c r="C105" s="219"/>
      <c r="D105" s="219"/>
      <c r="E105" s="219"/>
      <c r="F105" s="219"/>
      <c r="G105" s="237"/>
      <c r="H105" s="219"/>
      <c r="I105" s="219"/>
      <c r="J105" s="219"/>
      <c r="K105" s="218"/>
    </row>
    <row r="106" spans="2:11" s="1" customFormat="1" ht="15" customHeight="1">
      <c r="B106" s="217"/>
      <c r="C106" s="206" t="s">
        <v>54</v>
      </c>
      <c r="D106" s="226"/>
      <c r="E106" s="226"/>
      <c r="F106" s="227" t="s">
        <v>1033</v>
      </c>
      <c r="G106" s="206"/>
      <c r="H106" s="206" t="s">
        <v>1073</v>
      </c>
      <c r="I106" s="206" t="s">
        <v>1035</v>
      </c>
      <c r="J106" s="206">
        <v>20</v>
      </c>
      <c r="K106" s="218"/>
    </row>
    <row r="107" spans="2:11" s="1" customFormat="1" ht="15" customHeight="1">
      <c r="B107" s="217"/>
      <c r="C107" s="206" t="s">
        <v>1036</v>
      </c>
      <c r="D107" s="206"/>
      <c r="E107" s="206"/>
      <c r="F107" s="227" t="s">
        <v>1033</v>
      </c>
      <c r="G107" s="206"/>
      <c r="H107" s="206" t="s">
        <v>1073</v>
      </c>
      <c r="I107" s="206" t="s">
        <v>1035</v>
      </c>
      <c r="J107" s="206">
        <v>120</v>
      </c>
      <c r="K107" s="218"/>
    </row>
    <row r="108" spans="2:11" s="1" customFormat="1" ht="15" customHeight="1">
      <c r="B108" s="229"/>
      <c r="C108" s="206" t="s">
        <v>1038</v>
      </c>
      <c r="D108" s="206"/>
      <c r="E108" s="206"/>
      <c r="F108" s="227" t="s">
        <v>1039</v>
      </c>
      <c r="G108" s="206"/>
      <c r="H108" s="206" t="s">
        <v>1073</v>
      </c>
      <c r="I108" s="206" t="s">
        <v>1035</v>
      </c>
      <c r="J108" s="206">
        <v>50</v>
      </c>
      <c r="K108" s="218"/>
    </row>
    <row r="109" spans="2:11" s="1" customFormat="1" ht="15" customHeight="1">
      <c r="B109" s="229"/>
      <c r="C109" s="206" t="s">
        <v>1041</v>
      </c>
      <c r="D109" s="206"/>
      <c r="E109" s="206"/>
      <c r="F109" s="227" t="s">
        <v>1033</v>
      </c>
      <c r="G109" s="206"/>
      <c r="H109" s="206" t="s">
        <v>1073</v>
      </c>
      <c r="I109" s="206" t="s">
        <v>1043</v>
      </c>
      <c r="J109" s="206"/>
      <c r="K109" s="218"/>
    </row>
    <row r="110" spans="2:11" s="1" customFormat="1" ht="15" customHeight="1">
      <c r="B110" s="229"/>
      <c r="C110" s="206" t="s">
        <v>1052</v>
      </c>
      <c r="D110" s="206"/>
      <c r="E110" s="206"/>
      <c r="F110" s="227" t="s">
        <v>1039</v>
      </c>
      <c r="G110" s="206"/>
      <c r="H110" s="206" t="s">
        <v>1073</v>
      </c>
      <c r="I110" s="206" t="s">
        <v>1035</v>
      </c>
      <c r="J110" s="206">
        <v>50</v>
      </c>
      <c r="K110" s="218"/>
    </row>
    <row r="111" spans="2:11" s="1" customFormat="1" ht="15" customHeight="1">
      <c r="B111" s="229"/>
      <c r="C111" s="206" t="s">
        <v>1060</v>
      </c>
      <c r="D111" s="206"/>
      <c r="E111" s="206"/>
      <c r="F111" s="227" t="s">
        <v>1039</v>
      </c>
      <c r="G111" s="206"/>
      <c r="H111" s="206" t="s">
        <v>1073</v>
      </c>
      <c r="I111" s="206" t="s">
        <v>1035</v>
      </c>
      <c r="J111" s="206">
        <v>50</v>
      </c>
      <c r="K111" s="218"/>
    </row>
    <row r="112" spans="2:11" s="1" customFormat="1" ht="15" customHeight="1">
      <c r="B112" s="229"/>
      <c r="C112" s="206" t="s">
        <v>1058</v>
      </c>
      <c r="D112" s="206"/>
      <c r="E112" s="206"/>
      <c r="F112" s="227" t="s">
        <v>1039</v>
      </c>
      <c r="G112" s="206"/>
      <c r="H112" s="206" t="s">
        <v>1073</v>
      </c>
      <c r="I112" s="206" t="s">
        <v>1035</v>
      </c>
      <c r="J112" s="206">
        <v>50</v>
      </c>
      <c r="K112" s="218"/>
    </row>
    <row r="113" spans="2:11" s="1" customFormat="1" ht="15" customHeight="1">
      <c r="B113" s="229"/>
      <c r="C113" s="206" t="s">
        <v>54</v>
      </c>
      <c r="D113" s="206"/>
      <c r="E113" s="206"/>
      <c r="F113" s="227" t="s">
        <v>1033</v>
      </c>
      <c r="G113" s="206"/>
      <c r="H113" s="206" t="s">
        <v>1074</v>
      </c>
      <c r="I113" s="206" t="s">
        <v>1035</v>
      </c>
      <c r="J113" s="206">
        <v>20</v>
      </c>
      <c r="K113" s="218"/>
    </row>
    <row r="114" spans="2:11" s="1" customFormat="1" ht="15" customHeight="1">
      <c r="B114" s="229"/>
      <c r="C114" s="206" t="s">
        <v>1075</v>
      </c>
      <c r="D114" s="206"/>
      <c r="E114" s="206"/>
      <c r="F114" s="227" t="s">
        <v>1033</v>
      </c>
      <c r="G114" s="206"/>
      <c r="H114" s="206" t="s">
        <v>1076</v>
      </c>
      <c r="I114" s="206" t="s">
        <v>1035</v>
      </c>
      <c r="J114" s="206">
        <v>120</v>
      </c>
      <c r="K114" s="218"/>
    </row>
    <row r="115" spans="2:11" s="1" customFormat="1" ht="15" customHeight="1">
      <c r="B115" s="229"/>
      <c r="C115" s="206" t="s">
        <v>39</v>
      </c>
      <c r="D115" s="206"/>
      <c r="E115" s="206"/>
      <c r="F115" s="227" t="s">
        <v>1033</v>
      </c>
      <c r="G115" s="206"/>
      <c r="H115" s="206" t="s">
        <v>1077</v>
      </c>
      <c r="I115" s="206" t="s">
        <v>1068</v>
      </c>
      <c r="J115" s="206"/>
      <c r="K115" s="218"/>
    </row>
    <row r="116" spans="2:11" s="1" customFormat="1" ht="15" customHeight="1">
      <c r="B116" s="229"/>
      <c r="C116" s="206" t="s">
        <v>49</v>
      </c>
      <c r="D116" s="206"/>
      <c r="E116" s="206"/>
      <c r="F116" s="227" t="s">
        <v>1033</v>
      </c>
      <c r="G116" s="206"/>
      <c r="H116" s="206" t="s">
        <v>1078</v>
      </c>
      <c r="I116" s="206" t="s">
        <v>1068</v>
      </c>
      <c r="J116" s="206"/>
      <c r="K116" s="218"/>
    </row>
    <row r="117" spans="2:11" s="1" customFormat="1" ht="15" customHeight="1">
      <c r="B117" s="229"/>
      <c r="C117" s="206" t="s">
        <v>58</v>
      </c>
      <c r="D117" s="206"/>
      <c r="E117" s="206"/>
      <c r="F117" s="227" t="s">
        <v>1033</v>
      </c>
      <c r="G117" s="206"/>
      <c r="H117" s="206" t="s">
        <v>1079</v>
      </c>
      <c r="I117" s="206" t="s">
        <v>1080</v>
      </c>
      <c r="J117" s="206"/>
      <c r="K117" s="218"/>
    </row>
    <row r="118" spans="2:11" s="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s="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s="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s="1" customFormat="1" ht="45" customHeight="1">
      <c r="B122" s="245"/>
      <c r="C122" s="325" t="s">
        <v>1081</v>
      </c>
      <c r="D122" s="325"/>
      <c r="E122" s="325"/>
      <c r="F122" s="325"/>
      <c r="G122" s="325"/>
      <c r="H122" s="325"/>
      <c r="I122" s="325"/>
      <c r="J122" s="325"/>
      <c r="K122" s="246"/>
    </row>
    <row r="123" spans="2:11" s="1" customFormat="1" ht="17.25" customHeight="1">
      <c r="B123" s="247"/>
      <c r="C123" s="219" t="s">
        <v>1027</v>
      </c>
      <c r="D123" s="219"/>
      <c r="E123" s="219"/>
      <c r="F123" s="219" t="s">
        <v>1028</v>
      </c>
      <c r="G123" s="220"/>
      <c r="H123" s="219" t="s">
        <v>55</v>
      </c>
      <c r="I123" s="219" t="s">
        <v>58</v>
      </c>
      <c r="J123" s="219" t="s">
        <v>1029</v>
      </c>
      <c r="K123" s="248"/>
    </row>
    <row r="124" spans="2:11" s="1" customFormat="1" ht="17.25" customHeight="1">
      <c r="B124" s="247"/>
      <c r="C124" s="221" t="s">
        <v>1030</v>
      </c>
      <c r="D124" s="221"/>
      <c r="E124" s="221"/>
      <c r="F124" s="222" t="s">
        <v>1031</v>
      </c>
      <c r="G124" s="223"/>
      <c r="H124" s="221"/>
      <c r="I124" s="221"/>
      <c r="J124" s="221" t="s">
        <v>1032</v>
      </c>
      <c r="K124" s="248"/>
    </row>
    <row r="125" spans="2:11" s="1" customFormat="1" ht="5.25" customHeight="1">
      <c r="B125" s="249"/>
      <c r="C125" s="224"/>
      <c r="D125" s="224"/>
      <c r="E125" s="224"/>
      <c r="F125" s="224"/>
      <c r="G125" s="250"/>
      <c r="H125" s="224"/>
      <c r="I125" s="224"/>
      <c r="J125" s="224"/>
      <c r="K125" s="251"/>
    </row>
    <row r="126" spans="2:11" s="1" customFormat="1" ht="15" customHeight="1">
      <c r="B126" s="249"/>
      <c r="C126" s="206" t="s">
        <v>1036</v>
      </c>
      <c r="D126" s="226"/>
      <c r="E126" s="226"/>
      <c r="F126" s="227" t="s">
        <v>1033</v>
      </c>
      <c r="G126" s="206"/>
      <c r="H126" s="206" t="s">
        <v>1073</v>
      </c>
      <c r="I126" s="206" t="s">
        <v>1035</v>
      </c>
      <c r="J126" s="206">
        <v>120</v>
      </c>
      <c r="K126" s="252"/>
    </row>
    <row r="127" spans="2:11" s="1" customFormat="1" ht="15" customHeight="1">
      <c r="B127" s="249"/>
      <c r="C127" s="206" t="s">
        <v>1082</v>
      </c>
      <c r="D127" s="206"/>
      <c r="E127" s="206"/>
      <c r="F127" s="227" t="s">
        <v>1033</v>
      </c>
      <c r="G127" s="206"/>
      <c r="H127" s="206" t="s">
        <v>1083</v>
      </c>
      <c r="I127" s="206" t="s">
        <v>1035</v>
      </c>
      <c r="J127" s="206" t="s">
        <v>1084</v>
      </c>
      <c r="K127" s="252"/>
    </row>
    <row r="128" spans="2:11" s="1" customFormat="1" ht="15" customHeight="1">
      <c r="B128" s="249"/>
      <c r="C128" s="206" t="s">
        <v>981</v>
      </c>
      <c r="D128" s="206"/>
      <c r="E128" s="206"/>
      <c r="F128" s="227" t="s">
        <v>1033</v>
      </c>
      <c r="G128" s="206"/>
      <c r="H128" s="206" t="s">
        <v>1085</v>
      </c>
      <c r="I128" s="206" t="s">
        <v>1035</v>
      </c>
      <c r="J128" s="206" t="s">
        <v>1084</v>
      </c>
      <c r="K128" s="252"/>
    </row>
    <row r="129" spans="2:11" s="1" customFormat="1" ht="15" customHeight="1">
      <c r="B129" s="249"/>
      <c r="C129" s="206" t="s">
        <v>1044</v>
      </c>
      <c r="D129" s="206"/>
      <c r="E129" s="206"/>
      <c r="F129" s="227" t="s">
        <v>1039</v>
      </c>
      <c r="G129" s="206"/>
      <c r="H129" s="206" t="s">
        <v>1045</v>
      </c>
      <c r="I129" s="206" t="s">
        <v>1035</v>
      </c>
      <c r="J129" s="206">
        <v>15</v>
      </c>
      <c r="K129" s="252"/>
    </row>
    <row r="130" spans="2:11" s="1" customFormat="1" ht="15" customHeight="1">
      <c r="B130" s="249"/>
      <c r="C130" s="230" t="s">
        <v>1046</v>
      </c>
      <c r="D130" s="230"/>
      <c r="E130" s="230"/>
      <c r="F130" s="231" t="s">
        <v>1039</v>
      </c>
      <c r="G130" s="230"/>
      <c r="H130" s="230" t="s">
        <v>1047</v>
      </c>
      <c r="I130" s="230" t="s">
        <v>1035</v>
      </c>
      <c r="J130" s="230">
        <v>15</v>
      </c>
      <c r="K130" s="252"/>
    </row>
    <row r="131" spans="2:11" s="1" customFormat="1" ht="15" customHeight="1">
      <c r="B131" s="249"/>
      <c r="C131" s="230" t="s">
        <v>1048</v>
      </c>
      <c r="D131" s="230"/>
      <c r="E131" s="230"/>
      <c r="F131" s="231" t="s">
        <v>1039</v>
      </c>
      <c r="G131" s="230"/>
      <c r="H131" s="230" t="s">
        <v>1049</v>
      </c>
      <c r="I131" s="230" t="s">
        <v>1035</v>
      </c>
      <c r="J131" s="230">
        <v>20</v>
      </c>
      <c r="K131" s="252"/>
    </row>
    <row r="132" spans="2:11" s="1" customFormat="1" ht="15" customHeight="1">
      <c r="B132" s="249"/>
      <c r="C132" s="230" t="s">
        <v>1050</v>
      </c>
      <c r="D132" s="230"/>
      <c r="E132" s="230"/>
      <c r="F132" s="231" t="s">
        <v>1039</v>
      </c>
      <c r="G132" s="230"/>
      <c r="H132" s="230" t="s">
        <v>1051</v>
      </c>
      <c r="I132" s="230" t="s">
        <v>1035</v>
      </c>
      <c r="J132" s="230">
        <v>20</v>
      </c>
      <c r="K132" s="252"/>
    </row>
    <row r="133" spans="2:11" s="1" customFormat="1" ht="15" customHeight="1">
      <c r="B133" s="249"/>
      <c r="C133" s="206" t="s">
        <v>1038</v>
      </c>
      <c r="D133" s="206"/>
      <c r="E133" s="206"/>
      <c r="F133" s="227" t="s">
        <v>1039</v>
      </c>
      <c r="G133" s="206"/>
      <c r="H133" s="206" t="s">
        <v>1073</v>
      </c>
      <c r="I133" s="206" t="s">
        <v>1035</v>
      </c>
      <c r="J133" s="206">
        <v>50</v>
      </c>
      <c r="K133" s="252"/>
    </row>
    <row r="134" spans="2:11" s="1" customFormat="1" ht="15" customHeight="1">
      <c r="B134" s="249"/>
      <c r="C134" s="206" t="s">
        <v>1052</v>
      </c>
      <c r="D134" s="206"/>
      <c r="E134" s="206"/>
      <c r="F134" s="227" t="s">
        <v>1039</v>
      </c>
      <c r="G134" s="206"/>
      <c r="H134" s="206" t="s">
        <v>1073</v>
      </c>
      <c r="I134" s="206" t="s">
        <v>1035</v>
      </c>
      <c r="J134" s="206">
        <v>50</v>
      </c>
      <c r="K134" s="252"/>
    </row>
    <row r="135" spans="2:11" s="1" customFormat="1" ht="15" customHeight="1">
      <c r="B135" s="249"/>
      <c r="C135" s="206" t="s">
        <v>1058</v>
      </c>
      <c r="D135" s="206"/>
      <c r="E135" s="206"/>
      <c r="F135" s="227" t="s">
        <v>1039</v>
      </c>
      <c r="G135" s="206"/>
      <c r="H135" s="206" t="s">
        <v>1073</v>
      </c>
      <c r="I135" s="206" t="s">
        <v>1035</v>
      </c>
      <c r="J135" s="206">
        <v>50</v>
      </c>
      <c r="K135" s="252"/>
    </row>
    <row r="136" spans="2:11" s="1" customFormat="1" ht="15" customHeight="1">
      <c r="B136" s="249"/>
      <c r="C136" s="206" t="s">
        <v>1060</v>
      </c>
      <c r="D136" s="206"/>
      <c r="E136" s="206"/>
      <c r="F136" s="227" t="s">
        <v>1039</v>
      </c>
      <c r="G136" s="206"/>
      <c r="H136" s="206" t="s">
        <v>1073</v>
      </c>
      <c r="I136" s="206" t="s">
        <v>1035</v>
      </c>
      <c r="J136" s="206">
        <v>50</v>
      </c>
      <c r="K136" s="252"/>
    </row>
    <row r="137" spans="2:11" s="1" customFormat="1" ht="15" customHeight="1">
      <c r="B137" s="249"/>
      <c r="C137" s="206" t="s">
        <v>1061</v>
      </c>
      <c r="D137" s="206"/>
      <c r="E137" s="206"/>
      <c r="F137" s="227" t="s">
        <v>1039</v>
      </c>
      <c r="G137" s="206"/>
      <c r="H137" s="206" t="s">
        <v>1086</v>
      </c>
      <c r="I137" s="206" t="s">
        <v>1035</v>
      </c>
      <c r="J137" s="206">
        <v>255</v>
      </c>
      <c r="K137" s="252"/>
    </row>
    <row r="138" spans="2:11" s="1" customFormat="1" ht="15" customHeight="1">
      <c r="B138" s="249"/>
      <c r="C138" s="206" t="s">
        <v>1063</v>
      </c>
      <c r="D138" s="206"/>
      <c r="E138" s="206"/>
      <c r="F138" s="227" t="s">
        <v>1033</v>
      </c>
      <c r="G138" s="206"/>
      <c r="H138" s="206" t="s">
        <v>1087</v>
      </c>
      <c r="I138" s="206" t="s">
        <v>1065</v>
      </c>
      <c r="J138" s="206"/>
      <c r="K138" s="252"/>
    </row>
    <row r="139" spans="2:11" s="1" customFormat="1" ht="15" customHeight="1">
      <c r="B139" s="249"/>
      <c r="C139" s="206" t="s">
        <v>1066</v>
      </c>
      <c r="D139" s="206"/>
      <c r="E139" s="206"/>
      <c r="F139" s="227" t="s">
        <v>1033</v>
      </c>
      <c r="G139" s="206"/>
      <c r="H139" s="206" t="s">
        <v>1088</v>
      </c>
      <c r="I139" s="206" t="s">
        <v>1068</v>
      </c>
      <c r="J139" s="206"/>
      <c r="K139" s="252"/>
    </row>
    <row r="140" spans="2:11" s="1" customFormat="1" ht="15" customHeight="1">
      <c r="B140" s="249"/>
      <c r="C140" s="206" t="s">
        <v>1069</v>
      </c>
      <c r="D140" s="206"/>
      <c r="E140" s="206"/>
      <c r="F140" s="227" t="s">
        <v>1033</v>
      </c>
      <c r="G140" s="206"/>
      <c r="H140" s="206" t="s">
        <v>1069</v>
      </c>
      <c r="I140" s="206" t="s">
        <v>1068</v>
      </c>
      <c r="J140" s="206"/>
      <c r="K140" s="252"/>
    </row>
    <row r="141" spans="2:11" s="1" customFormat="1" ht="15" customHeight="1">
      <c r="B141" s="249"/>
      <c r="C141" s="206" t="s">
        <v>39</v>
      </c>
      <c r="D141" s="206"/>
      <c r="E141" s="206"/>
      <c r="F141" s="227" t="s">
        <v>1033</v>
      </c>
      <c r="G141" s="206"/>
      <c r="H141" s="206" t="s">
        <v>1089</v>
      </c>
      <c r="I141" s="206" t="s">
        <v>1068</v>
      </c>
      <c r="J141" s="206"/>
      <c r="K141" s="252"/>
    </row>
    <row r="142" spans="2:11" s="1" customFormat="1" ht="15" customHeight="1">
      <c r="B142" s="249"/>
      <c r="C142" s="206" t="s">
        <v>1090</v>
      </c>
      <c r="D142" s="206"/>
      <c r="E142" s="206"/>
      <c r="F142" s="227" t="s">
        <v>1033</v>
      </c>
      <c r="G142" s="206"/>
      <c r="H142" s="206" t="s">
        <v>1091</v>
      </c>
      <c r="I142" s="206" t="s">
        <v>1068</v>
      </c>
      <c r="J142" s="206"/>
      <c r="K142" s="252"/>
    </row>
    <row r="143" spans="2:11" s="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s="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s="1" customFormat="1" ht="45" customHeight="1">
      <c r="B147" s="217"/>
      <c r="C147" s="327" t="s">
        <v>1092</v>
      </c>
      <c r="D147" s="327"/>
      <c r="E147" s="327"/>
      <c r="F147" s="327"/>
      <c r="G147" s="327"/>
      <c r="H147" s="327"/>
      <c r="I147" s="327"/>
      <c r="J147" s="327"/>
      <c r="K147" s="218"/>
    </row>
    <row r="148" spans="2:11" s="1" customFormat="1" ht="17.25" customHeight="1">
      <c r="B148" s="217"/>
      <c r="C148" s="219" t="s">
        <v>1027</v>
      </c>
      <c r="D148" s="219"/>
      <c r="E148" s="219"/>
      <c r="F148" s="219" t="s">
        <v>1028</v>
      </c>
      <c r="G148" s="220"/>
      <c r="H148" s="219" t="s">
        <v>55</v>
      </c>
      <c r="I148" s="219" t="s">
        <v>58</v>
      </c>
      <c r="J148" s="219" t="s">
        <v>1029</v>
      </c>
      <c r="K148" s="218"/>
    </row>
    <row r="149" spans="2:11" s="1" customFormat="1" ht="17.25" customHeight="1">
      <c r="B149" s="217"/>
      <c r="C149" s="221" t="s">
        <v>1030</v>
      </c>
      <c r="D149" s="221"/>
      <c r="E149" s="221"/>
      <c r="F149" s="222" t="s">
        <v>1031</v>
      </c>
      <c r="G149" s="223"/>
      <c r="H149" s="221"/>
      <c r="I149" s="221"/>
      <c r="J149" s="221" t="s">
        <v>1032</v>
      </c>
      <c r="K149" s="218"/>
    </row>
    <row r="150" spans="2:11" s="1" customFormat="1" ht="5.25" customHeight="1">
      <c r="B150" s="229"/>
      <c r="C150" s="224"/>
      <c r="D150" s="224"/>
      <c r="E150" s="224"/>
      <c r="F150" s="224"/>
      <c r="G150" s="225"/>
      <c r="H150" s="224"/>
      <c r="I150" s="224"/>
      <c r="J150" s="224"/>
      <c r="K150" s="252"/>
    </row>
    <row r="151" spans="2:11" s="1" customFormat="1" ht="15" customHeight="1">
      <c r="B151" s="229"/>
      <c r="C151" s="256" t="s">
        <v>1036</v>
      </c>
      <c r="D151" s="206"/>
      <c r="E151" s="206"/>
      <c r="F151" s="257" t="s">
        <v>1033</v>
      </c>
      <c r="G151" s="206"/>
      <c r="H151" s="256" t="s">
        <v>1073</v>
      </c>
      <c r="I151" s="256" t="s">
        <v>1035</v>
      </c>
      <c r="J151" s="256">
        <v>120</v>
      </c>
      <c r="K151" s="252"/>
    </row>
    <row r="152" spans="2:11" s="1" customFormat="1" ht="15" customHeight="1">
      <c r="B152" s="229"/>
      <c r="C152" s="256" t="s">
        <v>1082</v>
      </c>
      <c r="D152" s="206"/>
      <c r="E152" s="206"/>
      <c r="F152" s="257" t="s">
        <v>1033</v>
      </c>
      <c r="G152" s="206"/>
      <c r="H152" s="256" t="s">
        <v>1093</v>
      </c>
      <c r="I152" s="256" t="s">
        <v>1035</v>
      </c>
      <c r="J152" s="256" t="s">
        <v>1084</v>
      </c>
      <c r="K152" s="252"/>
    </row>
    <row r="153" spans="2:11" s="1" customFormat="1" ht="15" customHeight="1">
      <c r="B153" s="229"/>
      <c r="C153" s="256" t="s">
        <v>981</v>
      </c>
      <c r="D153" s="206"/>
      <c r="E153" s="206"/>
      <c r="F153" s="257" t="s">
        <v>1033</v>
      </c>
      <c r="G153" s="206"/>
      <c r="H153" s="256" t="s">
        <v>1094</v>
      </c>
      <c r="I153" s="256" t="s">
        <v>1035</v>
      </c>
      <c r="J153" s="256" t="s">
        <v>1084</v>
      </c>
      <c r="K153" s="252"/>
    </row>
    <row r="154" spans="2:11" s="1" customFormat="1" ht="15" customHeight="1">
      <c r="B154" s="229"/>
      <c r="C154" s="256" t="s">
        <v>1038</v>
      </c>
      <c r="D154" s="206"/>
      <c r="E154" s="206"/>
      <c r="F154" s="257" t="s">
        <v>1039</v>
      </c>
      <c r="G154" s="206"/>
      <c r="H154" s="256" t="s">
        <v>1073</v>
      </c>
      <c r="I154" s="256" t="s">
        <v>1035</v>
      </c>
      <c r="J154" s="256">
        <v>50</v>
      </c>
      <c r="K154" s="252"/>
    </row>
    <row r="155" spans="2:11" s="1" customFormat="1" ht="15" customHeight="1">
      <c r="B155" s="229"/>
      <c r="C155" s="256" t="s">
        <v>1041</v>
      </c>
      <c r="D155" s="206"/>
      <c r="E155" s="206"/>
      <c r="F155" s="257" t="s">
        <v>1033</v>
      </c>
      <c r="G155" s="206"/>
      <c r="H155" s="256" t="s">
        <v>1073</v>
      </c>
      <c r="I155" s="256" t="s">
        <v>1043</v>
      </c>
      <c r="J155" s="256"/>
      <c r="K155" s="252"/>
    </row>
    <row r="156" spans="2:11" s="1" customFormat="1" ht="15" customHeight="1">
      <c r="B156" s="229"/>
      <c r="C156" s="256" t="s">
        <v>1052</v>
      </c>
      <c r="D156" s="206"/>
      <c r="E156" s="206"/>
      <c r="F156" s="257" t="s">
        <v>1039</v>
      </c>
      <c r="G156" s="206"/>
      <c r="H156" s="256" t="s">
        <v>1073</v>
      </c>
      <c r="I156" s="256" t="s">
        <v>1035</v>
      </c>
      <c r="J156" s="256">
        <v>50</v>
      </c>
      <c r="K156" s="252"/>
    </row>
    <row r="157" spans="2:11" s="1" customFormat="1" ht="15" customHeight="1">
      <c r="B157" s="229"/>
      <c r="C157" s="256" t="s">
        <v>1060</v>
      </c>
      <c r="D157" s="206"/>
      <c r="E157" s="206"/>
      <c r="F157" s="257" t="s">
        <v>1039</v>
      </c>
      <c r="G157" s="206"/>
      <c r="H157" s="256" t="s">
        <v>1073</v>
      </c>
      <c r="I157" s="256" t="s">
        <v>1035</v>
      </c>
      <c r="J157" s="256">
        <v>50</v>
      </c>
      <c r="K157" s="252"/>
    </row>
    <row r="158" spans="2:11" s="1" customFormat="1" ht="15" customHeight="1">
      <c r="B158" s="229"/>
      <c r="C158" s="256" t="s">
        <v>1058</v>
      </c>
      <c r="D158" s="206"/>
      <c r="E158" s="206"/>
      <c r="F158" s="257" t="s">
        <v>1039</v>
      </c>
      <c r="G158" s="206"/>
      <c r="H158" s="256" t="s">
        <v>1073</v>
      </c>
      <c r="I158" s="256" t="s">
        <v>1035</v>
      </c>
      <c r="J158" s="256">
        <v>50</v>
      </c>
      <c r="K158" s="252"/>
    </row>
    <row r="159" spans="2:11" s="1" customFormat="1" ht="15" customHeight="1">
      <c r="B159" s="229"/>
      <c r="C159" s="256" t="s">
        <v>88</v>
      </c>
      <c r="D159" s="206"/>
      <c r="E159" s="206"/>
      <c r="F159" s="257" t="s">
        <v>1033</v>
      </c>
      <c r="G159" s="206"/>
      <c r="H159" s="256" t="s">
        <v>1095</v>
      </c>
      <c r="I159" s="256" t="s">
        <v>1035</v>
      </c>
      <c r="J159" s="256" t="s">
        <v>1096</v>
      </c>
      <c r="K159" s="252"/>
    </row>
    <row r="160" spans="2:11" s="1" customFormat="1" ht="15" customHeight="1">
      <c r="B160" s="229"/>
      <c r="C160" s="256" t="s">
        <v>1097</v>
      </c>
      <c r="D160" s="206"/>
      <c r="E160" s="206"/>
      <c r="F160" s="257" t="s">
        <v>1033</v>
      </c>
      <c r="G160" s="206"/>
      <c r="H160" s="256" t="s">
        <v>1098</v>
      </c>
      <c r="I160" s="256" t="s">
        <v>1068</v>
      </c>
      <c r="J160" s="256"/>
      <c r="K160" s="252"/>
    </row>
    <row r="161" spans="2:11" s="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s="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s="1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s="1" customFormat="1" ht="45" customHeight="1">
      <c r="B165" s="198"/>
      <c r="C165" s="325" t="s">
        <v>1099</v>
      </c>
      <c r="D165" s="325"/>
      <c r="E165" s="325"/>
      <c r="F165" s="325"/>
      <c r="G165" s="325"/>
      <c r="H165" s="325"/>
      <c r="I165" s="325"/>
      <c r="J165" s="325"/>
      <c r="K165" s="199"/>
    </row>
    <row r="166" spans="2:11" s="1" customFormat="1" ht="17.25" customHeight="1">
      <c r="B166" s="198"/>
      <c r="C166" s="219" t="s">
        <v>1027</v>
      </c>
      <c r="D166" s="219"/>
      <c r="E166" s="219"/>
      <c r="F166" s="219" t="s">
        <v>1028</v>
      </c>
      <c r="G166" s="261"/>
      <c r="H166" s="262" t="s">
        <v>55</v>
      </c>
      <c r="I166" s="262" t="s">
        <v>58</v>
      </c>
      <c r="J166" s="219" t="s">
        <v>1029</v>
      </c>
      <c r="K166" s="199"/>
    </row>
    <row r="167" spans="2:11" s="1" customFormat="1" ht="17.25" customHeight="1">
      <c r="B167" s="200"/>
      <c r="C167" s="221" t="s">
        <v>1030</v>
      </c>
      <c r="D167" s="221"/>
      <c r="E167" s="221"/>
      <c r="F167" s="222" t="s">
        <v>1031</v>
      </c>
      <c r="G167" s="263"/>
      <c r="H167" s="264"/>
      <c r="I167" s="264"/>
      <c r="J167" s="221" t="s">
        <v>1032</v>
      </c>
      <c r="K167" s="201"/>
    </row>
    <row r="168" spans="2:11" s="1" customFormat="1" ht="5.25" customHeight="1">
      <c r="B168" s="229"/>
      <c r="C168" s="224"/>
      <c r="D168" s="224"/>
      <c r="E168" s="224"/>
      <c r="F168" s="224"/>
      <c r="G168" s="225"/>
      <c r="H168" s="224"/>
      <c r="I168" s="224"/>
      <c r="J168" s="224"/>
      <c r="K168" s="252"/>
    </row>
    <row r="169" spans="2:11" s="1" customFormat="1" ht="15" customHeight="1">
      <c r="B169" s="229"/>
      <c r="C169" s="206" t="s">
        <v>1036</v>
      </c>
      <c r="D169" s="206"/>
      <c r="E169" s="206"/>
      <c r="F169" s="227" t="s">
        <v>1033</v>
      </c>
      <c r="G169" s="206"/>
      <c r="H169" s="206" t="s">
        <v>1073</v>
      </c>
      <c r="I169" s="206" t="s">
        <v>1035</v>
      </c>
      <c r="J169" s="206">
        <v>120</v>
      </c>
      <c r="K169" s="252"/>
    </row>
    <row r="170" spans="2:11" s="1" customFormat="1" ht="15" customHeight="1">
      <c r="B170" s="229"/>
      <c r="C170" s="206" t="s">
        <v>1082</v>
      </c>
      <c r="D170" s="206"/>
      <c r="E170" s="206"/>
      <c r="F170" s="227" t="s">
        <v>1033</v>
      </c>
      <c r="G170" s="206"/>
      <c r="H170" s="206" t="s">
        <v>1083</v>
      </c>
      <c r="I170" s="206" t="s">
        <v>1035</v>
      </c>
      <c r="J170" s="206" t="s">
        <v>1084</v>
      </c>
      <c r="K170" s="252"/>
    </row>
    <row r="171" spans="2:11" s="1" customFormat="1" ht="15" customHeight="1">
      <c r="B171" s="229"/>
      <c r="C171" s="206" t="s">
        <v>981</v>
      </c>
      <c r="D171" s="206"/>
      <c r="E171" s="206"/>
      <c r="F171" s="227" t="s">
        <v>1033</v>
      </c>
      <c r="G171" s="206"/>
      <c r="H171" s="206" t="s">
        <v>1100</v>
      </c>
      <c r="I171" s="206" t="s">
        <v>1035</v>
      </c>
      <c r="J171" s="206" t="s">
        <v>1084</v>
      </c>
      <c r="K171" s="252"/>
    </row>
    <row r="172" spans="2:11" s="1" customFormat="1" ht="15" customHeight="1">
      <c r="B172" s="229"/>
      <c r="C172" s="206" t="s">
        <v>1038</v>
      </c>
      <c r="D172" s="206"/>
      <c r="E172" s="206"/>
      <c r="F172" s="227" t="s">
        <v>1039</v>
      </c>
      <c r="G172" s="206"/>
      <c r="H172" s="206" t="s">
        <v>1100</v>
      </c>
      <c r="I172" s="206" t="s">
        <v>1035</v>
      </c>
      <c r="J172" s="206">
        <v>50</v>
      </c>
      <c r="K172" s="252"/>
    </row>
    <row r="173" spans="2:11" s="1" customFormat="1" ht="15" customHeight="1">
      <c r="B173" s="229"/>
      <c r="C173" s="206" t="s">
        <v>1041</v>
      </c>
      <c r="D173" s="206"/>
      <c r="E173" s="206"/>
      <c r="F173" s="227" t="s">
        <v>1033</v>
      </c>
      <c r="G173" s="206"/>
      <c r="H173" s="206" t="s">
        <v>1100</v>
      </c>
      <c r="I173" s="206" t="s">
        <v>1043</v>
      </c>
      <c r="J173" s="206"/>
      <c r="K173" s="252"/>
    </row>
    <row r="174" spans="2:11" s="1" customFormat="1" ht="15" customHeight="1">
      <c r="B174" s="229"/>
      <c r="C174" s="206" t="s">
        <v>1052</v>
      </c>
      <c r="D174" s="206"/>
      <c r="E174" s="206"/>
      <c r="F174" s="227" t="s">
        <v>1039</v>
      </c>
      <c r="G174" s="206"/>
      <c r="H174" s="206" t="s">
        <v>1100</v>
      </c>
      <c r="I174" s="206" t="s">
        <v>1035</v>
      </c>
      <c r="J174" s="206">
        <v>50</v>
      </c>
      <c r="K174" s="252"/>
    </row>
    <row r="175" spans="2:11" s="1" customFormat="1" ht="15" customHeight="1">
      <c r="B175" s="229"/>
      <c r="C175" s="206" t="s">
        <v>1060</v>
      </c>
      <c r="D175" s="206"/>
      <c r="E175" s="206"/>
      <c r="F175" s="227" t="s">
        <v>1039</v>
      </c>
      <c r="G175" s="206"/>
      <c r="H175" s="206" t="s">
        <v>1100</v>
      </c>
      <c r="I175" s="206" t="s">
        <v>1035</v>
      </c>
      <c r="J175" s="206">
        <v>50</v>
      </c>
      <c r="K175" s="252"/>
    </row>
    <row r="176" spans="2:11" s="1" customFormat="1" ht="15" customHeight="1">
      <c r="B176" s="229"/>
      <c r="C176" s="206" t="s">
        <v>1058</v>
      </c>
      <c r="D176" s="206"/>
      <c r="E176" s="206"/>
      <c r="F176" s="227" t="s">
        <v>1039</v>
      </c>
      <c r="G176" s="206"/>
      <c r="H176" s="206" t="s">
        <v>1100</v>
      </c>
      <c r="I176" s="206" t="s">
        <v>1035</v>
      </c>
      <c r="J176" s="206">
        <v>50</v>
      </c>
      <c r="K176" s="252"/>
    </row>
    <row r="177" spans="2:11" s="1" customFormat="1" ht="15" customHeight="1">
      <c r="B177" s="229"/>
      <c r="C177" s="206" t="s">
        <v>109</v>
      </c>
      <c r="D177" s="206"/>
      <c r="E177" s="206"/>
      <c r="F177" s="227" t="s">
        <v>1033</v>
      </c>
      <c r="G177" s="206"/>
      <c r="H177" s="206" t="s">
        <v>1101</v>
      </c>
      <c r="I177" s="206" t="s">
        <v>1102</v>
      </c>
      <c r="J177" s="206"/>
      <c r="K177" s="252"/>
    </row>
    <row r="178" spans="2:11" s="1" customFormat="1" ht="15" customHeight="1">
      <c r="B178" s="229"/>
      <c r="C178" s="206" t="s">
        <v>58</v>
      </c>
      <c r="D178" s="206"/>
      <c r="E178" s="206"/>
      <c r="F178" s="227" t="s">
        <v>1033</v>
      </c>
      <c r="G178" s="206"/>
      <c r="H178" s="206" t="s">
        <v>1103</v>
      </c>
      <c r="I178" s="206" t="s">
        <v>1104</v>
      </c>
      <c r="J178" s="206">
        <v>1</v>
      </c>
      <c r="K178" s="252"/>
    </row>
    <row r="179" spans="2:11" s="1" customFormat="1" ht="15" customHeight="1">
      <c r="B179" s="229"/>
      <c r="C179" s="206" t="s">
        <v>54</v>
      </c>
      <c r="D179" s="206"/>
      <c r="E179" s="206"/>
      <c r="F179" s="227" t="s">
        <v>1033</v>
      </c>
      <c r="G179" s="206"/>
      <c r="H179" s="206" t="s">
        <v>1105</v>
      </c>
      <c r="I179" s="206" t="s">
        <v>1035</v>
      </c>
      <c r="J179" s="206">
        <v>20</v>
      </c>
      <c r="K179" s="252"/>
    </row>
    <row r="180" spans="2:11" s="1" customFormat="1" ht="15" customHeight="1">
      <c r="B180" s="229"/>
      <c r="C180" s="206" t="s">
        <v>55</v>
      </c>
      <c r="D180" s="206"/>
      <c r="E180" s="206"/>
      <c r="F180" s="227" t="s">
        <v>1033</v>
      </c>
      <c r="G180" s="206"/>
      <c r="H180" s="206" t="s">
        <v>1106</v>
      </c>
      <c r="I180" s="206" t="s">
        <v>1035</v>
      </c>
      <c r="J180" s="206">
        <v>255</v>
      </c>
      <c r="K180" s="252"/>
    </row>
    <row r="181" spans="2:11" s="1" customFormat="1" ht="15" customHeight="1">
      <c r="B181" s="229"/>
      <c r="C181" s="206" t="s">
        <v>110</v>
      </c>
      <c r="D181" s="206"/>
      <c r="E181" s="206"/>
      <c r="F181" s="227" t="s">
        <v>1033</v>
      </c>
      <c r="G181" s="206"/>
      <c r="H181" s="206" t="s">
        <v>997</v>
      </c>
      <c r="I181" s="206" t="s">
        <v>1035</v>
      </c>
      <c r="J181" s="206">
        <v>10</v>
      </c>
      <c r="K181" s="252"/>
    </row>
    <row r="182" spans="2:11" s="1" customFormat="1" ht="15" customHeight="1">
      <c r="B182" s="229"/>
      <c r="C182" s="206" t="s">
        <v>111</v>
      </c>
      <c r="D182" s="206"/>
      <c r="E182" s="206"/>
      <c r="F182" s="227" t="s">
        <v>1033</v>
      </c>
      <c r="G182" s="206"/>
      <c r="H182" s="206" t="s">
        <v>1107</v>
      </c>
      <c r="I182" s="206" t="s">
        <v>1068</v>
      </c>
      <c r="J182" s="206"/>
      <c r="K182" s="252"/>
    </row>
    <row r="183" spans="2:11" s="1" customFormat="1" ht="15" customHeight="1">
      <c r="B183" s="229"/>
      <c r="C183" s="206" t="s">
        <v>1108</v>
      </c>
      <c r="D183" s="206"/>
      <c r="E183" s="206"/>
      <c r="F183" s="227" t="s">
        <v>1033</v>
      </c>
      <c r="G183" s="206"/>
      <c r="H183" s="206" t="s">
        <v>1109</v>
      </c>
      <c r="I183" s="206" t="s">
        <v>1068</v>
      </c>
      <c r="J183" s="206"/>
      <c r="K183" s="252"/>
    </row>
    <row r="184" spans="2:11" s="1" customFormat="1" ht="15" customHeight="1">
      <c r="B184" s="229"/>
      <c r="C184" s="206" t="s">
        <v>1097</v>
      </c>
      <c r="D184" s="206"/>
      <c r="E184" s="206"/>
      <c r="F184" s="227" t="s">
        <v>1033</v>
      </c>
      <c r="G184" s="206"/>
      <c r="H184" s="206" t="s">
        <v>1110</v>
      </c>
      <c r="I184" s="206" t="s">
        <v>1068</v>
      </c>
      <c r="J184" s="206"/>
      <c r="K184" s="252"/>
    </row>
    <row r="185" spans="2:11" s="1" customFormat="1" ht="15" customHeight="1">
      <c r="B185" s="229"/>
      <c r="C185" s="206" t="s">
        <v>113</v>
      </c>
      <c r="D185" s="206"/>
      <c r="E185" s="206"/>
      <c r="F185" s="227" t="s">
        <v>1039</v>
      </c>
      <c r="G185" s="206"/>
      <c r="H185" s="206" t="s">
        <v>1111</v>
      </c>
      <c r="I185" s="206" t="s">
        <v>1035</v>
      </c>
      <c r="J185" s="206">
        <v>50</v>
      </c>
      <c r="K185" s="252"/>
    </row>
    <row r="186" spans="2:11" s="1" customFormat="1" ht="15" customHeight="1">
      <c r="B186" s="229"/>
      <c r="C186" s="206" t="s">
        <v>1112</v>
      </c>
      <c r="D186" s="206"/>
      <c r="E186" s="206"/>
      <c r="F186" s="227" t="s">
        <v>1039</v>
      </c>
      <c r="G186" s="206"/>
      <c r="H186" s="206" t="s">
        <v>1113</v>
      </c>
      <c r="I186" s="206" t="s">
        <v>1114</v>
      </c>
      <c r="J186" s="206"/>
      <c r="K186" s="252"/>
    </row>
    <row r="187" spans="2:11" s="1" customFormat="1" ht="15" customHeight="1">
      <c r="B187" s="229"/>
      <c r="C187" s="206" t="s">
        <v>1115</v>
      </c>
      <c r="D187" s="206"/>
      <c r="E187" s="206"/>
      <c r="F187" s="227" t="s">
        <v>1039</v>
      </c>
      <c r="G187" s="206"/>
      <c r="H187" s="206" t="s">
        <v>1116</v>
      </c>
      <c r="I187" s="206" t="s">
        <v>1114</v>
      </c>
      <c r="J187" s="206"/>
      <c r="K187" s="252"/>
    </row>
    <row r="188" spans="2:11" s="1" customFormat="1" ht="15" customHeight="1">
      <c r="B188" s="229"/>
      <c r="C188" s="206" t="s">
        <v>1117</v>
      </c>
      <c r="D188" s="206"/>
      <c r="E188" s="206"/>
      <c r="F188" s="227" t="s">
        <v>1039</v>
      </c>
      <c r="G188" s="206"/>
      <c r="H188" s="206" t="s">
        <v>1118</v>
      </c>
      <c r="I188" s="206" t="s">
        <v>1114</v>
      </c>
      <c r="J188" s="206"/>
      <c r="K188" s="252"/>
    </row>
    <row r="189" spans="2:11" s="1" customFormat="1" ht="15" customHeight="1">
      <c r="B189" s="229"/>
      <c r="C189" s="265" t="s">
        <v>1119</v>
      </c>
      <c r="D189" s="206"/>
      <c r="E189" s="206"/>
      <c r="F189" s="227" t="s">
        <v>1039</v>
      </c>
      <c r="G189" s="206"/>
      <c r="H189" s="206" t="s">
        <v>1120</v>
      </c>
      <c r="I189" s="206" t="s">
        <v>1121</v>
      </c>
      <c r="J189" s="266" t="s">
        <v>1122</v>
      </c>
      <c r="K189" s="252"/>
    </row>
    <row r="190" spans="2:11" s="17" customFormat="1" ht="15" customHeight="1">
      <c r="B190" s="267"/>
      <c r="C190" s="268" t="s">
        <v>1123</v>
      </c>
      <c r="D190" s="269"/>
      <c r="E190" s="269"/>
      <c r="F190" s="270" t="s">
        <v>1039</v>
      </c>
      <c r="G190" s="269"/>
      <c r="H190" s="269" t="s">
        <v>1124</v>
      </c>
      <c r="I190" s="269" t="s">
        <v>1121</v>
      </c>
      <c r="J190" s="271" t="s">
        <v>1122</v>
      </c>
      <c r="K190" s="272"/>
    </row>
    <row r="191" spans="2:11" s="1" customFormat="1" ht="15" customHeight="1">
      <c r="B191" s="229"/>
      <c r="C191" s="265" t="s">
        <v>43</v>
      </c>
      <c r="D191" s="206"/>
      <c r="E191" s="206"/>
      <c r="F191" s="227" t="s">
        <v>1033</v>
      </c>
      <c r="G191" s="206"/>
      <c r="H191" s="203" t="s">
        <v>1125</v>
      </c>
      <c r="I191" s="206" t="s">
        <v>1126</v>
      </c>
      <c r="J191" s="206"/>
      <c r="K191" s="252"/>
    </row>
    <row r="192" spans="2:11" s="1" customFormat="1" ht="15" customHeight="1">
      <c r="B192" s="229"/>
      <c r="C192" s="265" t="s">
        <v>1127</v>
      </c>
      <c r="D192" s="206"/>
      <c r="E192" s="206"/>
      <c r="F192" s="227" t="s">
        <v>1033</v>
      </c>
      <c r="G192" s="206"/>
      <c r="H192" s="206" t="s">
        <v>1128</v>
      </c>
      <c r="I192" s="206" t="s">
        <v>1068</v>
      </c>
      <c r="J192" s="206"/>
      <c r="K192" s="252"/>
    </row>
    <row r="193" spans="2:11" s="1" customFormat="1" ht="15" customHeight="1">
      <c r="B193" s="229"/>
      <c r="C193" s="265" t="s">
        <v>1129</v>
      </c>
      <c r="D193" s="206"/>
      <c r="E193" s="206"/>
      <c r="F193" s="227" t="s">
        <v>1033</v>
      </c>
      <c r="G193" s="206"/>
      <c r="H193" s="206" t="s">
        <v>1130</v>
      </c>
      <c r="I193" s="206" t="s">
        <v>1068</v>
      </c>
      <c r="J193" s="206"/>
      <c r="K193" s="252"/>
    </row>
    <row r="194" spans="2:11" s="1" customFormat="1" ht="15" customHeight="1">
      <c r="B194" s="229"/>
      <c r="C194" s="265" t="s">
        <v>1131</v>
      </c>
      <c r="D194" s="206"/>
      <c r="E194" s="206"/>
      <c r="F194" s="227" t="s">
        <v>1039</v>
      </c>
      <c r="G194" s="206"/>
      <c r="H194" s="206" t="s">
        <v>1132</v>
      </c>
      <c r="I194" s="206" t="s">
        <v>1068</v>
      </c>
      <c r="J194" s="206"/>
      <c r="K194" s="252"/>
    </row>
    <row r="195" spans="2:11" s="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s="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s="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pans="2:11" s="1" customFormat="1" ht="13.5">
      <c r="B199" s="195"/>
      <c r="C199" s="196"/>
      <c r="D199" s="196"/>
      <c r="E199" s="196"/>
      <c r="F199" s="196"/>
      <c r="G199" s="196"/>
      <c r="H199" s="196"/>
      <c r="I199" s="196"/>
      <c r="J199" s="196"/>
      <c r="K199" s="197"/>
    </row>
    <row r="200" spans="2:11" s="1" customFormat="1" ht="21">
      <c r="B200" s="198"/>
      <c r="C200" s="325" t="s">
        <v>1133</v>
      </c>
      <c r="D200" s="325"/>
      <c r="E200" s="325"/>
      <c r="F200" s="325"/>
      <c r="G200" s="325"/>
      <c r="H200" s="325"/>
      <c r="I200" s="325"/>
      <c r="J200" s="325"/>
      <c r="K200" s="199"/>
    </row>
    <row r="201" spans="2:11" s="1" customFormat="1" ht="25.5" customHeight="1">
      <c r="B201" s="198"/>
      <c r="C201" s="274" t="s">
        <v>1134</v>
      </c>
      <c r="D201" s="274"/>
      <c r="E201" s="274"/>
      <c r="F201" s="274" t="s">
        <v>1135</v>
      </c>
      <c r="G201" s="275"/>
      <c r="H201" s="328" t="s">
        <v>1136</v>
      </c>
      <c r="I201" s="328"/>
      <c r="J201" s="328"/>
      <c r="K201" s="199"/>
    </row>
    <row r="202" spans="2:11" s="1" customFormat="1" ht="5.25" customHeight="1">
      <c r="B202" s="229"/>
      <c r="C202" s="224"/>
      <c r="D202" s="224"/>
      <c r="E202" s="224"/>
      <c r="F202" s="224"/>
      <c r="G202" s="250"/>
      <c r="H202" s="224"/>
      <c r="I202" s="224"/>
      <c r="J202" s="224"/>
      <c r="K202" s="252"/>
    </row>
    <row r="203" spans="2:11" s="1" customFormat="1" ht="15" customHeight="1">
      <c r="B203" s="229"/>
      <c r="C203" s="206" t="s">
        <v>1126</v>
      </c>
      <c r="D203" s="206"/>
      <c r="E203" s="206"/>
      <c r="F203" s="227" t="s">
        <v>44</v>
      </c>
      <c r="G203" s="206"/>
      <c r="H203" s="329" t="s">
        <v>1137</v>
      </c>
      <c r="I203" s="329"/>
      <c r="J203" s="329"/>
      <c r="K203" s="252"/>
    </row>
    <row r="204" spans="2:11" s="1" customFormat="1" ht="15" customHeight="1">
      <c r="B204" s="229"/>
      <c r="C204" s="206"/>
      <c r="D204" s="206"/>
      <c r="E204" s="206"/>
      <c r="F204" s="227" t="s">
        <v>45</v>
      </c>
      <c r="G204" s="206"/>
      <c r="H204" s="329" t="s">
        <v>1138</v>
      </c>
      <c r="I204" s="329"/>
      <c r="J204" s="329"/>
      <c r="K204" s="252"/>
    </row>
    <row r="205" spans="2:11" s="1" customFormat="1" ht="15" customHeight="1">
      <c r="B205" s="229"/>
      <c r="C205" s="206"/>
      <c r="D205" s="206"/>
      <c r="E205" s="206"/>
      <c r="F205" s="227" t="s">
        <v>48</v>
      </c>
      <c r="G205" s="206"/>
      <c r="H205" s="329" t="s">
        <v>1139</v>
      </c>
      <c r="I205" s="329"/>
      <c r="J205" s="329"/>
      <c r="K205" s="252"/>
    </row>
    <row r="206" spans="2:11" s="1" customFormat="1" ht="15" customHeight="1">
      <c r="B206" s="229"/>
      <c r="C206" s="206"/>
      <c r="D206" s="206"/>
      <c r="E206" s="206"/>
      <c r="F206" s="227" t="s">
        <v>46</v>
      </c>
      <c r="G206" s="206"/>
      <c r="H206" s="329" t="s">
        <v>1140</v>
      </c>
      <c r="I206" s="329"/>
      <c r="J206" s="329"/>
      <c r="K206" s="252"/>
    </row>
    <row r="207" spans="2:11" s="1" customFormat="1" ht="15" customHeight="1">
      <c r="B207" s="229"/>
      <c r="C207" s="206"/>
      <c r="D207" s="206"/>
      <c r="E207" s="206"/>
      <c r="F207" s="227" t="s">
        <v>47</v>
      </c>
      <c r="G207" s="206"/>
      <c r="H207" s="329" t="s">
        <v>1141</v>
      </c>
      <c r="I207" s="329"/>
      <c r="J207" s="329"/>
      <c r="K207" s="252"/>
    </row>
    <row r="208" spans="2:11" s="1" customFormat="1" ht="15" customHeight="1">
      <c r="B208" s="229"/>
      <c r="C208" s="206"/>
      <c r="D208" s="206"/>
      <c r="E208" s="206"/>
      <c r="F208" s="227"/>
      <c r="G208" s="206"/>
      <c r="H208" s="206"/>
      <c r="I208" s="206"/>
      <c r="J208" s="206"/>
      <c r="K208" s="252"/>
    </row>
    <row r="209" spans="2:11" s="1" customFormat="1" ht="15" customHeight="1">
      <c r="B209" s="229"/>
      <c r="C209" s="206" t="s">
        <v>1080</v>
      </c>
      <c r="D209" s="206"/>
      <c r="E209" s="206"/>
      <c r="F209" s="227" t="s">
        <v>972</v>
      </c>
      <c r="G209" s="206"/>
      <c r="H209" s="329" t="s">
        <v>1142</v>
      </c>
      <c r="I209" s="329"/>
      <c r="J209" s="329"/>
      <c r="K209" s="252"/>
    </row>
    <row r="210" spans="2:11" s="1" customFormat="1" ht="15" customHeight="1">
      <c r="B210" s="229"/>
      <c r="C210" s="206"/>
      <c r="D210" s="206"/>
      <c r="E210" s="206"/>
      <c r="F210" s="227" t="s">
        <v>975</v>
      </c>
      <c r="G210" s="206"/>
      <c r="H210" s="329" t="s">
        <v>976</v>
      </c>
      <c r="I210" s="329"/>
      <c r="J210" s="329"/>
      <c r="K210" s="252"/>
    </row>
    <row r="211" spans="2:11" s="1" customFormat="1" ht="15" customHeight="1">
      <c r="B211" s="229"/>
      <c r="C211" s="206"/>
      <c r="D211" s="206"/>
      <c r="E211" s="206"/>
      <c r="F211" s="227" t="s">
        <v>80</v>
      </c>
      <c r="G211" s="206"/>
      <c r="H211" s="329" t="s">
        <v>1143</v>
      </c>
      <c r="I211" s="329"/>
      <c r="J211" s="329"/>
      <c r="K211" s="252"/>
    </row>
    <row r="212" spans="2:11" s="1" customFormat="1" ht="15" customHeight="1">
      <c r="B212" s="276"/>
      <c r="C212" s="206"/>
      <c r="D212" s="206"/>
      <c r="E212" s="206"/>
      <c r="F212" s="227" t="s">
        <v>977</v>
      </c>
      <c r="G212" s="265"/>
      <c r="H212" s="330" t="s">
        <v>978</v>
      </c>
      <c r="I212" s="330"/>
      <c r="J212" s="330"/>
      <c r="K212" s="277"/>
    </row>
    <row r="213" spans="2:11" s="1" customFormat="1" ht="15" customHeight="1">
      <c r="B213" s="276"/>
      <c r="C213" s="206"/>
      <c r="D213" s="206"/>
      <c r="E213" s="206"/>
      <c r="F213" s="227" t="s">
        <v>979</v>
      </c>
      <c r="G213" s="265"/>
      <c r="H213" s="330" t="s">
        <v>954</v>
      </c>
      <c r="I213" s="330"/>
      <c r="J213" s="330"/>
      <c r="K213" s="277"/>
    </row>
    <row r="214" spans="2:11" s="1" customFormat="1" ht="15" customHeight="1">
      <c r="B214" s="276"/>
      <c r="C214" s="206"/>
      <c r="D214" s="206"/>
      <c r="E214" s="206"/>
      <c r="F214" s="227"/>
      <c r="G214" s="265"/>
      <c r="H214" s="256"/>
      <c r="I214" s="256"/>
      <c r="J214" s="256"/>
      <c r="K214" s="277"/>
    </row>
    <row r="215" spans="2:11" s="1" customFormat="1" ht="15" customHeight="1">
      <c r="B215" s="276"/>
      <c r="C215" s="206" t="s">
        <v>1104</v>
      </c>
      <c r="D215" s="206"/>
      <c r="E215" s="206"/>
      <c r="F215" s="227">
        <v>1</v>
      </c>
      <c r="G215" s="265"/>
      <c r="H215" s="330" t="s">
        <v>1144</v>
      </c>
      <c r="I215" s="330"/>
      <c r="J215" s="330"/>
      <c r="K215" s="277"/>
    </row>
    <row r="216" spans="2:11" s="1" customFormat="1" ht="15" customHeight="1">
      <c r="B216" s="276"/>
      <c r="C216" s="206"/>
      <c r="D216" s="206"/>
      <c r="E216" s="206"/>
      <c r="F216" s="227">
        <v>2</v>
      </c>
      <c r="G216" s="265"/>
      <c r="H216" s="330" t="s">
        <v>1145</v>
      </c>
      <c r="I216" s="330"/>
      <c r="J216" s="330"/>
      <c r="K216" s="277"/>
    </row>
    <row r="217" spans="2:11" s="1" customFormat="1" ht="15" customHeight="1">
      <c r="B217" s="276"/>
      <c r="C217" s="206"/>
      <c r="D217" s="206"/>
      <c r="E217" s="206"/>
      <c r="F217" s="227">
        <v>3</v>
      </c>
      <c r="G217" s="265"/>
      <c r="H217" s="330" t="s">
        <v>1146</v>
      </c>
      <c r="I217" s="330"/>
      <c r="J217" s="330"/>
      <c r="K217" s="277"/>
    </row>
    <row r="218" spans="2:11" s="1" customFormat="1" ht="15" customHeight="1">
      <c r="B218" s="276"/>
      <c r="C218" s="206"/>
      <c r="D218" s="206"/>
      <c r="E218" s="206"/>
      <c r="F218" s="227">
        <v>4</v>
      </c>
      <c r="G218" s="265"/>
      <c r="H218" s="330" t="s">
        <v>1147</v>
      </c>
      <c r="I218" s="330"/>
      <c r="J218" s="330"/>
      <c r="K218" s="277"/>
    </row>
    <row r="219" spans="2:11" s="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68" fitToHeight="0" orientation="portrait" r:id="rId1"/>
  <headerFooter>
    <oddHeader>&amp;R
&amp;11POKYNY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101 - Pozemní komunikace</vt:lpstr>
      <vt:lpstr>Pokyny pro vyplnění</vt:lpstr>
      <vt:lpstr>'Rekapitulace stavby'!Názvy_tisku</vt:lpstr>
      <vt:lpstr>'SO 101 - Pozemní komunikace'!Názvy_tisku</vt:lpstr>
      <vt:lpstr>'Pokyny pro vyplnění'!Oblast_tisku</vt:lpstr>
      <vt:lpstr>'Rekapitulace stavby'!Oblast_tisku</vt:lpstr>
      <vt:lpstr>'SO 101 - Pozemní komunikace'!Oblast_tisku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SK</dc:creator>
  <cp:lastModifiedBy>JC</cp:lastModifiedBy>
  <cp:lastPrinted>2025-03-05T15:21:08Z</cp:lastPrinted>
  <dcterms:created xsi:type="dcterms:W3CDTF">2025-03-04T13:38:58Z</dcterms:created>
  <dcterms:modified xsi:type="dcterms:W3CDTF">2025-03-05T15:21:20Z</dcterms:modified>
</cp:coreProperties>
</file>